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'DC42'!$A$1:$K$69</definedName>
    <definedName name="_xlnm.Print_Area" localSheetId="11">'DC48'!$A$1:$K$69</definedName>
    <definedName name="_xlnm.Print_Area" localSheetId="1">'EKU'!$A$1:$K$69</definedName>
    <definedName name="_xlnm.Print_Area" localSheetId="4">'GT421'!$A$1:$K$69</definedName>
    <definedName name="_xlnm.Print_Area" localSheetId="5">'GT422'!$A$1:$K$69</definedName>
    <definedName name="_xlnm.Print_Area" localSheetId="6">'GT423'!$A$1:$K$69</definedName>
    <definedName name="_xlnm.Print_Area" localSheetId="8">'GT481'!$A$1:$K$69</definedName>
    <definedName name="_xlnm.Print_Area" localSheetId="9">'GT484'!$A$1:$K$69</definedName>
    <definedName name="_xlnm.Print_Area" localSheetId="10">'GT485'!$A$1:$K$69</definedName>
    <definedName name="_xlnm.Print_Area" localSheetId="2">'JHB'!$A$1:$K$69</definedName>
    <definedName name="_xlnm.Print_Area" localSheetId="0">'Summary'!$A$1:$K$69</definedName>
    <definedName name="_xlnm.Print_Area" localSheetId="3">'TSH'!$A$1:$K$69</definedName>
  </definedNames>
  <calcPr fullCalcOnLoad="1"/>
</workbook>
</file>

<file path=xl/sharedStrings.xml><?xml version="1.0" encoding="utf-8"?>
<sst xmlns="http://schemas.openxmlformats.org/spreadsheetml/2006/main" count="1056" uniqueCount="97">
  <si>
    <t>Gauteng: City of Ekurhuleni(EKU)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</si>
  <si>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</si>
  <si>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</si>
  <si>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</si>
  <si>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</si>
  <si>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</si>
  <si>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</si>
  <si>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</si>
  <si>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</si>
  <si>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</si>
  <si>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</si>
  <si>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</si>
  <si>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</si>
  <si>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</si>
  <si>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</si>
  <si>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</si>
  <si>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</si>
  <si>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</si>
  <si>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</si>
  <si>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</si>
  <si>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</si>
  <si>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</si>
  <si>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</si>
  <si>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</si>
  <si>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</si>
  <si>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</si>
  <si>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</si>
  <si>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</si>
  <si>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</si>
  <si>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</si>
  <si>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</si>
  <si>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</si>
  <si>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</si>
  <si>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</si>
  <si>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</si>
  <si>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</si>
  <si>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</si>
  <si>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</si>
  <si>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</si>
  <si>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</si>
  <si>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</si>
  <si>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</si>
  <si>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</si>
  <si>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</si>
  <si>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</si>
  <si>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</si>
  <si>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</si>
  <si>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</si>
  <si>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</si>
  <si>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</si>
  <si>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</si>
  <si>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</si>
  <si>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</si>
  <si>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</si>
  <si>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</si>
  <si>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</si>
  <si>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</si>
  <si>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</si>
  <si>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</si>
  <si>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</si>
  <si>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</si>
  <si>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</si>
  <si>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</si>
  <si>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</si>
  <si>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</si>
  <si>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</si>
  <si>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</si>
  <si>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</si>
  <si>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</si>
  <si>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</si>
  <si>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</si>
  <si>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</si>
  <si>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</si>
  <si>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</si>
  <si>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</si>
  <si>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Gauteng: City of Johannesburg(JHB) - Table A1 Budget Summary for 4th Quarter ended 30 June 2020 (Figures Finalised as at 2020/10/30)</t>
  </si>
  <si>
    <t>Gauteng: City of Tshwane(TSH) - Table A1 Budget Summary for 4th Quarter ended 30 June 2020 (Figures Finalised as at 2020/10/30)</t>
  </si>
  <si>
    <t>Gauteng: Emfuleni(GT421) - Table A1 Budget Summary for 4th Quarter ended 30 June 2020 (Figures Finalised as at 2020/10/30)</t>
  </si>
  <si>
    <t>Gauteng: Midvaal(GT422) - Table A1 Budget Summary for 4th Quarter ended 30 June 2020 (Figures Finalised as at 2020/10/30)</t>
  </si>
  <si>
    <t>Gauteng: Lesedi(GT423) - Table A1 Budget Summary for 4th Quarter ended 30 June 2020 (Figures Finalised as at 2020/10/30)</t>
  </si>
  <si>
    <t>Gauteng: Sedibeng(DC42) - Table A1 Budget Summary for 4th Quarter ended 30 June 2020 (Figures Finalised as at 2020/10/30)</t>
  </si>
  <si>
    <t>Gauteng: Mogale City(GT481) - Table A1 Budget Summary for 4th Quarter ended 30 June 2020 (Figures Finalised as at 2020/10/30)</t>
  </si>
  <si>
    <t>Gauteng: Merafong City(GT484) - Table A1 Budget Summary for 4th Quarter ended 30 June 2020 (Figures Finalised as at 2020/10/30)</t>
  </si>
  <si>
    <t>Gauteng: Rand West City(GT485) - Table A1 Budget Summary for 4th Quarter ended 30 June 2020 (Figures Finalised as at 2020/10/30)</t>
  </si>
  <si>
    <t>Gauteng: West Rand(DC48)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</si>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</sst>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19683736229</v>
      </c>
      <c r="C5" s="6">
        <v>23616136852</v>
      </c>
      <c r="D5" s="23">
        <v>14588446652</v>
      </c>
      <c r="E5" s="24">
        <v>29279761652</v>
      </c>
      <c r="F5" s="6">
        <v>29182432220</v>
      </c>
      <c r="G5" s="25">
        <v>29182432220</v>
      </c>
      <c r="H5" s="26">
        <v>28465470825</v>
      </c>
      <c r="I5" s="24">
        <v>30566791449</v>
      </c>
      <c r="J5" s="6">
        <v>32010742950</v>
      </c>
      <c r="K5" s="25">
        <v>33539542633</v>
      </c>
    </row>
    <row r="6" spans="1:11" ht="13.5">
      <c r="A6" s="22" t="s">
        <v>19</v>
      </c>
      <c r="B6" s="6">
        <v>66602945558</v>
      </c>
      <c r="C6" s="6">
        <v>66951070737</v>
      </c>
      <c r="D6" s="23">
        <v>46536337239</v>
      </c>
      <c r="E6" s="24">
        <v>89127291485</v>
      </c>
      <c r="F6" s="6">
        <v>88573360549</v>
      </c>
      <c r="G6" s="25">
        <v>88573360549</v>
      </c>
      <c r="H6" s="26">
        <v>80737458261</v>
      </c>
      <c r="I6" s="24">
        <v>90116489566</v>
      </c>
      <c r="J6" s="6">
        <v>95500983361</v>
      </c>
      <c r="K6" s="25">
        <v>102020515495</v>
      </c>
    </row>
    <row r="7" spans="1:11" ht="13.5">
      <c r="A7" s="22" t="s">
        <v>20</v>
      </c>
      <c r="B7" s="6">
        <v>1189456196</v>
      </c>
      <c r="C7" s="6">
        <v>1421433412</v>
      </c>
      <c r="D7" s="23">
        <v>882682561</v>
      </c>
      <c r="E7" s="24">
        <v>986668217</v>
      </c>
      <c r="F7" s="6">
        <v>1158120623</v>
      </c>
      <c r="G7" s="25">
        <v>1158120623</v>
      </c>
      <c r="H7" s="26">
        <v>1055870736</v>
      </c>
      <c r="I7" s="24">
        <v>912305609</v>
      </c>
      <c r="J7" s="6">
        <v>943282887</v>
      </c>
      <c r="K7" s="25">
        <v>976475913</v>
      </c>
    </row>
    <row r="8" spans="1:11" ht="13.5">
      <c r="A8" s="22" t="s">
        <v>21</v>
      </c>
      <c r="B8" s="6">
        <v>18018803254</v>
      </c>
      <c r="C8" s="6">
        <v>17100735271</v>
      </c>
      <c r="D8" s="23">
        <v>9627776383</v>
      </c>
      <c r="E8" s="24">
        <v>19109532132</v>
      </c>
      <c r="F8" s="6">
        <v>25249142328</v>
      </c>
      <c r="G8" s="25">
        <v>25249142328</v>
      </c>
      <c r="H8" s="26">
        <v>23380603103</v>
      </c>
      <c r="I8" s="24">
        <v>25927992217</v>
      </c>
      <c r="J8" s="6">
        <v>27738447576</v>
      </c>
      <c r="K8" s="25">
        <v>29609205982</v>
      </c>
    </row>
    <row r="9" spans="1:11" ht="13.5">
      <c r="A9" s="22" t="s">
        <v>22</v>
      </c>
      <c r="B9" s="6">
        <v>7800805675</v>
      </c>
      <c r="C9" s="6">
        <v>14229661839</v>
      </c>
      <c r="D9" s="23">
        <v>32030136340</v>
      </c>
      <c r="E9" s="24">
        <v>13693388932</v>
      </c>
      <c r="F9" s="6">
        <v>16595127660</v>
      </c>
      <c r="G9" s="25">
        <v>16595127660</v>
      </c>
      <c r="H9" s="26">
        <v>12819388252</v>
      </c>
      <c r="I9" s="24">
        <v>17026351128</v>
      </c>
      <c r="J9" s="6">
        <v>18553022699</v>
      </c>
      <c r="K9" s="25">
        <v>19549421902</v>
      </c>
    </row>
    <row r="10" spans="1:11" ht="25.5">
      <c r="A10" s="27" t="s">
        <v>86</v>
      </c>
      <c r="B10" s="28">
        <f>SUM(B5:B9)</f>
        <v>113295746912</v>
      </c>
      <c r="C10" s="29">
        <f aca="true" t="shared" si="0" ref="C10:K10">SUM(C5:C9)</f>
        <v>123319038111</v>
      </c>
      <c r="D10" s="30">
        <f t="shared" si="0"/>
        <v>103665379175</v>
      </c>
      <c r="E10" s="28">
        <f t="shared" si="0"/>
        <v>152196642418</v>
      </c>
      <c r="F10" s="29">
        <f t="shared" si="0"/>
        <v>160758183380</v>
      </c>
      <c r="G10" s="31">
        <f t="shared" si="0"/>
        <v>160758183380</v>
      </c>
      <c r="H10" s="32">
        <f t="shared" si="0"/>
        <v>146458791177</v>
      </c>
      <c r="I10" s="28">
        <f t="shared" si="0"/>
        <v>164549929969</v>
      </c>
      <c r="J10" s="29">
        <f t="shared" si="0"/>
        <v>174746479473</v>
      </c>
      <c r="K10" s="31">
        <f t="shared" si="0"/>
        <v>185695161925</v>
      </c>
    </row>
    <row r="11" spans="1:11" ht="13.5">
      <c r="A11" s="22" t="s">
        <v>23</v>
      </c>
      <c r="B11" s="6">
        <v>27753033857</v>
      </c>
      <c r="C11" s="6">
        <v>29763740757</v>
      </c>
      <c r="D11" s="23">
        <v>20987815036</v>
      </c>
      <c r="E11" s="24">
        <v>39142037169</v>
      </c>
      <c r="F11" s="6">
        <v>38861195569</v>
      </c>
      <c r="G11" s="25">
        <v>38861195569</v>
      </c>
      <c r="H11" s="26">
        <v>36376269795</v>
      </c>
      <c r="I11" s="24">
        <v>41545661893</v>
      </c>
      <c r="J11" s="6">
        <v>44131774268</v>
      </c>
      <c r="K11" s="25">
        <v>47315431477</v>
      </c>
    </row>
    <row r="12" spans="1:11" ht="13.5">
      <c r="A12" s="22" t="s">
        <v>24</v>
      </c>
      <c r="B12" s="6">
        <v>539156786</v>
      </c>
      <c r="C12" s="6">
        <v>545353386</v>
      </c>
      <c r="D12" s="23">
        <v>465553637</v>
      </c>
      <c r="E12" s="24">
        <v>665838888</v>
      </c>
      <c r="F12" s="6">
        <v>670498779</v>
      </c>
      <c r="G12" s="25">
        <v>670498779</v>
      </c>
      <c r="H12" s="26">
        <v>593718291</v>
      </c>
      <c r="I12" s="24">
        <v>678107520</v>
      </c>
      <c r="J12" s="6">
        <v>733364922</v>
      </c>
      <c r="K12" s="25">
        <v>781138171</v>
      </c>
    </row>
    <row r="13" spans="1:11" ht="13.5">
      <c r="A13" s="22" t="s">
        <v>87</v>
      </c>
      <c r="B13" s="6">
        <v>7905833748</v>
      </c>
      <c r="C13" s="6">
        <v>10355114365</v>
      </c>
      <c r="D13" s="23">
        <v>6925201376</v>
      </c>
      <c r="E13" s="24">
        <v>9843691657</v>
      </c>
      <c r="F13" s="6">
        <v>9688583711</v>
      </c>
      <c r="G13" s="25">
        <v>9688583711</v>
      </c>
      <c r="H13" s="26">
        <v>8280163856</v>
      </c>
      <c r="I13" s="24">
        <v>10341806363</v>
      </c>
      <c r="J13" s="6">
        <v>10823108620</v>
      </c>
      <c r="K13" s="25">
        <v>11578588645</v>
      </c>
    </row>
    <row r="14" spans="1:11" ht="13.5">
      <c r="A14" s="22" t="s">
        <v>25</v>
      </c>
      <c r="B14" s="6">
        <v>4909650059</v>
      </c>
      <c r="C14" s="6">
        <v>6969548945</v>
      </c>
      <c r="D14" s="23">
        <v>2886422841</v>
      </c>
      <c r="E14" s="24">
        <v>5581814584</v>
      </c>
      <c r="F14" s="6">
        <v>6599576929</v>
      </c>
      <c r="G14" s="25">
        <v>6599576929</v>
      </c>
      <c r="H14" s="26">
        <v>5536216055</v>
      </c>
      <c r="I14" s="24">
        <v>6953169647</v>
      </c>
      <c r="J14" s="6">
        <v>7419621360</v>
      </c>
      <c r="K14" s="25">
        <v>7964930594</v>
      </c>
    </row>
    <row r="15" spans="1:11" ht="13.5">
      <c r="A15" s="22" t="s">
        <v>26</v>
      </c>
      <c r="B15" s="6">
        <v>45733903521</v>
      </c>
      <c r="C15" s="6">
        <v>46003967747</v>
      </c>
      <c r="D15" s="23">
        <v>32167181121</v>
      </c>
      <c r="E15" s="24">
        <v>56990276625</v>
      </c>
      <c r="F15" s="6">
        <v>53405040922</v>
      </c>
      <c r="G15" s="25">
        <v>53405040922</v>
      </c>
      <c r="H15" s="26">
        <v>52009083973</v>
      </c>
      <c r="I15" s="24">
        <v>57812996813</v>
      </c>
      <c r="J15" s="6">
        <v>60411063928</v>
      </c>
      <c r="K15" s="25">
        <v>64969474911</v>
      </c>
    </row>
    <row r="16" spans="1:11" ht="13.5">
      <c r="A16" s="22" t="s">
        <v>21</v>
      </c>
      <c r="B16" s="6">
        <v>1789510891</v>
      </c>
      <c r="C16" s="6">
        <v>1612807026</v>
      </c>
      <c r="D16" s="23">
        <v>1202669558</v>
      </c>
      <c r="E16" s="24">
        <v>1228183416</v>
      </c>
      <c r="F16" s="6">
        <v>1071524846</v>
      </c>
      <c r="G16" s="25">
        <v>1071524846</v>
      </c>
      <c r="H16" s="26">
        <v>811012005</v>
      </c>
      <c r="I16" s="24">
        <v>832279677</v>
      </c>
      <c r="J16" s="6">
        <v>871254087</v>
      </c>
      <c r="K16" s="25">
        <v>1008019465</v>
      </c>
    </row>
    <row r="17" spans="1:11" ht="13.5">
      <c r="A17" s="22" t="s">
        <v>27</v>
      </c>
      <c r="B17" s="6">
        <v>27858079979</v>
      </c>
      <c r="C17" s="6">
        <v>30625902454</v>
      </c>
      <c r="D17" s="23">
        <v>22139807021</v>
      </c>
      <c r="E17" s="24">
        <v>32787456527</v>
      </c>
      <c r="F17" s="6">
        <v>44880110319</v>
      </c>
      <c r="G17" s="25">
        <v>44880110319</v>
      </c>
      <c r="H17" s="26">
        <v>38574328599</v>
      </c>
      <c r="I17" s="24">
        <v>46468654099</v>
      </c>
      <c r="J17" s="6">
        <v>49217257235</v>
      </c>
      <c r="K17" s="25">
        <v>50522771559</v>
      </c>
    </row>
    <row r="18" spans="1:11" ht="13.5">
      <c r="A18" s="33" t="s">
        <v>28</v>
      </c>
      <c r="B18" s="34">
        <f>SUM(B11:B17)</f>
        <v>116489168841</v>
      </c>
      <c r="C18" s="35">
        <f aca="true" t="shared" si="1" ref="C18:K18">SUM(C11:C17)</f>
        <v>125876434680</v>
      </c>
      <c r="D18" s="36">
        <f t="shared" si="1"/>
        <v>86774650590</v>
      </c>
      <c r="E18" s="34">
        <f t="shared" si="1"/>
        <v>146239298866</v>
      </c>
      <c r="F18" s="35">
        <f t="shared" si="1"/>
        <v>155176531075</v>
      </c>
      <c r="G18" s="37">
        <f t="shared" si="1"/>
        <v>155176531075</v>
      </c>
      <c r="H18" s="38">
        <f t="shared" si="1"/>
        <v>142180792574</v>
      </c>
      <c r="I18" s="34">
        <f t="shared" si="1"/>
        <v>164632676012</v>
      </c>
      <c r="J18" s="35">
        <f t="shared" si="1"/>
        <v>173607444420</v>
      </c>
      <c r="K18" s="37">
        <f t="shared" si="1"/>
        <v>184140354822</v>
      </c>
    </row>
    <row r="19" spans="1:11" ht="13.5">
      <c r="A19" s="33" t="s">
        <v>29</v>
      </c>
      <c r="B19" s="39">
        <f>+B10-B18</f>
        <v>-3193421929</v>
      </c>
      <c r="C19" s="40">
        <f aca="true" t="shared" si="2" ref="C19:K19">+C10-C18</f>
        <v>-2557396569</v>
      </c>
      <c r="D19" s="41">
        <f t="shared" si="2"/>
        <v>16890728585</v>
      </c>
      <c r="E19" s="39">
        <f t="shared" si="2"/>
        <v>5957343552</v>
      </c>
      <c r="F19" s="40">
        <f t="shared" si="2"/>
        <v>5581652305</v>
      </c>
      <c r="G19" s="42">
        <f t="shared" si="2"/>
        <v>5581652305</v>
      </c>
      <c r="H19" s="43">
        <f t="shared" si="2"/>
        <v>4277998603</v>
      </c>
      <c r="I19" s="39">
        <f t="shared" si="2"/>
        <v>-82746043</v>
      </c>
      <c r="J19" s="40">
        <f t="shared" si="2"/>
        <v>1139035053</v>
      </c>
      <c r="K19" s="42">
        <f t="shared" si="2"/>
        <v>1554807103</v>
      </c>
    </row>
    <row r="20" spans="1:11" ht="25.5">
      <c r="A20" s="44" t="s">
        <v>30</v>
      </c>
      <c r="B20" s="45">
        <v>7812459662</v>
      </c>
      <c r="C20" s="46">
        <v>4611584292</v>
      </c>
      <c r="D20" s="47">
        <v>4546380263</v>
      </c>
      <c r="E20" s="45">
        <v>8550784242</v>
      </c>
      <c r="F20" s="46">
        <v>7756190573</v>
      </c>
      <c r="G20" s="48">
        <v>7756190573</v>
      </c>
      <c r="H20" s="49">
        <v>4562740718</v>
      </c>
      <c r="I20" s="45">
        <v>7703906132</v>
      </c>
      <c r="J20" s="46">
        <v>6955097402</v>
      </c>
      <c r="K20" s="48">
        <v>7632365005</v>
      </c>
    </row>
    <row r="21" spans="1:11" ht="63.75">
      <c r="A21" s="50" t="s">
        <v>88</v>
      </c>
      <c r="B21" s="51">
        <v>0</v>
      </c>
      <c r="C21" s="52">
        <v>3523693912</v>
      </c>
      <c r="D21" s="53">
        <v>1482640154</v>
      </c>
      <c r="E21" s="51">
        <v>1198806723</v>
      </c>
      <c r="F21" s="52">
        <v>644260817</v>
      </c>
      <c r="G21" s="54">
        <v>644260817</v>
      </c>
      <c r="H21" s="55">
        <v>1078341372</v>
      </c>
      <c r="I21" s="51">
        <v>589935579</v>
      </c>
      <c r="J21" s="52">
        <v>581698719</v>
      </c>
      <c r="K21" s="54">
        <v>643124857</v>
      </c>
    </row>
    <row r="22" spans="1:11" ht="25.5">
      <c r="A22" s="56" t="s">
        <v>89</v>
      </c>
      <c r="B22" s="57">
        <f>SUM(B19:B21)</f>
        <v>4619037733</v>
      </c>
      <c r="C22" s="58">
        <f aca="true" t="shared" si="3" ref="C22:K22">SUM(C19:C21)</f>
        <v>5577881635</v>
      </c>
      <c r="D22" s="59">
        <f t="shared" si="3"/>
        <v>22919749002</v>
      </c>
      <c r="E22" s="57">
        <f t="shared" si="3"/>
        <v>15706934517</v>
      </c>
      <c r="F22" s="58">
        <f t="shared" si="3"/>
        <v>13982103695</v>
      </c>
      <c r="G22" s="60">
        <f t="shared" si="3"/>
        <v>13982103695</v>
      </c>
      <c r="H22" s="61">
        <f t="shared" si="3"/>
        <v>9919080693</v>
      </c>
      <c r="I22" s="57">
        <f t="shared" si="3"/>
        <v>8211095668</v>
      </c>
      <c r="J22" s="58">
        <f t="shared" si="3"/>
        <v>8675831174</v>
      </c>
      <c r="K22" s="60">
        <f t="shared" si="3"/>
        <v>9830296965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4619037733</v>
      </c>
      <c r="C24" s="40">
        <f aca="true" t="shared" si="4" ref="C24:K24">SUM(C22:C23)</f>
        <v>5577881635</v>
      </c>
      <c r="D24" s="41">
        <f t="shared" si="4"/>
        <v>22919749002</v>
      </c>
      <c r="E24" s="39">
        <f t="shared" si="4"/>
        <v>15706934517</v>
      </c>
      <c r="F24" s="40">
        <f t="shared" si="4"/>
        <v>13982103695</v>
      </c>
      <c r="G24" s="42">
        <f t="shared" si="4"/>
        <v>13982103695</v>
      </c>
      <c r="H24" s="43">
        <f t="shared" si="4"/>
        <v>9919080693</v>
      </c>
      <c r="I24" s="39">
        <f t="shared" si="4"/>
        <v>8211095668</v>
      </c>
      <c r="J24" s="40">
        <f t="shared" si="4"/>
        <v>8675831174</v>
      </c>
      <c r="K24" s="42">
        <f t="shared" si="4"/>
        <v>9830296965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16533375035</v>
      </c>
      <c r="C27" s="7">
        <v>16472110314</v>
      </c>
      <c r="D27" s="69">
        <v>4008192747</v>
      </c>
      <c r="E27" s="70">
        <v>21037219582</v>
      </c>
      <c r="F27" s="7">
        <v>15185025437</v>
      </c>
      <c r="G27" s="71">
        <v>15185025437</v>
      </c>
      <c r="H27" s="72">
        <v>19655367854</v>
      </c>
      <c r="I27" s="70">
        <v>15423965907</v>
      </c>
      <c r="J27" s="7">
        <v>14229458100</v>
      </c>
      <c r="K27" s="71">
        <v>14978724098</v>
      </c>
    </row>
    <row r="28" spans="1:11" ht="13.5">
      <c r="A28" s="73" t="s">
        <v>34</v>
      </c>
      <c r="B28" s="6">
        <v>7584939242</v>
      </c>
      <c r="C28" s="6">
        <v>4209662596</v>
      </c>
      <c r="D28" s="23">
        <v>2346555669</v>
      </c>
      <c r="E28" s="24">
        <v>7803363186</v>
      </c>
      <c r="F28" s="6">
        <v>6394287239</v>
      </c>
      <c r="G28" s="25">
        <v>6394287239</v>
      </c>
      <c r="H28" s="26">
        <v>140995200</v>
      </c>
      <c r="I28" s="24">
        <v>6918619125</v>
      </c>
      <c r="J28" s="6">
        <v>5848845756</v>
      </c>
      <c r="K28" s="25">
        <v>6462714004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4093650263</v>
      </c>
      <c r="C30" s="6">
        <v>2927923474</v>
      </c>
      <c r="D30" s="23">
        <v>3027571866</v>
      </c>
      <c r="E30" s="24">
        <v>8663238312</v>
      </c>
      <c r="F30" s="6">
        <v>5934845287</v>
      </c>
      <c r="G30" s="25">
        <v>5934845287</v>
      </c>
      <c r="H30" s="26">
        <v>0</v>
      </c>
      <c r="I30" s="24">
        <v>5727190259</v>
      </c>
      <c r="J30" s="6">
        <v>5458243900</v>
      </c>
      <c r="K30" s="25">
        <v>5481346437</v>
      </c>
    </row>
    <row r="31" spans="1:11" ht="13.5">
      <c r="A31" s="22" t="s">
        <v>36</v>
      </c>
      <c r="B31" s="6">
        <v>4854785605</v>
      </c>
      <c r="C31" s="6">
        <v>3350128410</v>
      </c>
      <c r="D31" s="23">
        <v>1019380377</v>
      </c>
      <c r="E31" s="24">
        <v>3670400339</v>
      </c>
      <c r="F31" s="6">
        <v>2787617167</v>
      </c>
      <c r="G31" s="25">
        <v>2787617167</v>
      </c>
      <c r="H31" s="26">
        <v>621460</v>
      </c>
      <c r="I31" s="24">
        <v>2775546523</v>
      </c>
      <c r="J31" s="6">
        <v>2920820844</v>
      </c>
      <c r="K31" s="25">
        <v>3033110801</v>
      </c>
    </row>
    <row r="32" spans="1:11" ht="13.5">
      <c r="A32" s="33" t="s">
        <v>37</v>
      </c>
      <c r="B32" s="7">
        <f>SUM(B28:B31)</f>
        <v>16533375110</v>
      </c>
      <c r="C32" s="7">
        <f aca="true" t="shared" si="5" ref="C32:K32">SUM(C28:C31)</f>
        <v>10487714480</v>
      </c>
      <c r="D32" s="69">
        <f t="shared" si="5"/>
        <v>6393507912</v>
      </c>
      <c r="E32" s="70">
        <f t="shared" si="5"/>
        <v>20137001837</v>
      </c>
      <c r="F32" s="7">
        <f t="shared" si="5"/>
        <v>15116749693</v>
      </c>
      <c r="G32" s="71">
        <f t="shared" si="5"/>
        <v>15116749693</v>
      </c>
      <c r="H32" s="72">
        <f t="shared" si="5"/>
        <v>141616660</v>
      </c>
      <c r="I32" s="70">
        <f t="shared" si="5"/>
        <v>15421355907</v>
      </c>
      <c r="J32" s="7">
        <f t="shared" si="5"/>
        <v>14227910500</v>
      </c>
      <c r="K32" s="71">
        <f t="shared" si="5"/>
        <v>14977171242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36099095965</v>
      </c>
      <c r="C35" s="6">
        <v>69720339231</v>
      </c>
      <c r="D35" s="23">
        <v>14784163654</v>
      </c>
      <c r="E35" s="24">
        <v>34453611046</v>
      </c>
      <c r="F35" s="6">
        <v>20677517466</v>
      </c>
      <c r="G35" s="25">
        <v>20677517466</v>
      </c>
      <c r="H35" s="26">
        <v>24271545880</v>
      </c>
      <c r="I35" s="24">
        <v>75360201966</v>
      </c>
      <c r="J35" s="6">
        <v>87630443882</v>
      </c>
      <c r="K35" s="25">
        <v>96629090116</v>
      </c>
    </row>
    <row r="36" spans="1:11" ht="13.5">
      <c r="A36" s="22" t="s">
        <v>40</v>
      </c>
      <c r="B36" s="6">
        <v>190849521879</v>
      </c>
      <c r="C36" s="6">
        <v>174751152096</v>
      </c>
      <c r="D36" s="23">
        <v>114718273604</v>
      </c>
      <c r="E36" s="24">
        <v>173376504844</v>
      </c>
      <c r="F36" s="6">
        <v>94281635741</v>
      </c>
      <c r="G36" s="25">
        <v>94281635741</v>
      </c>
      <c r="H36" s="26">
        <v>93306733201</v>
      </c>
      <c r="I36" s="24">
        <v>109030597306</v>
      </c>
      <c r="J36" s="6">
        <v>107007594200</v>
      </c>
      <c r="K36" s="25">
        <v>95659648915</v>
      </c>
    </row>
    <row r="37" spans="1:11" ht="13.5">
      <c r="A37" s="22" t="s">
        <v>41</v>
      </c>
      <c r="B37" s="6">
        <v>41271896236</v>
      </c>
      <c r="C37" s="6">
        <v>64433789062</v>
      </c>
      <c r="D37" s="23">
        <v>26116199521</v>
      </c>
      <c r="E37" s="24">
        <v>34223569756</v>
      </c>
      <c r="F37" s="6">
        <v>20703989730</v>
      </c>
      <c r="G37" s="25">
        <v>20703989730</v>
      </c>
      <c r="H37" s="26">
        <v>29943938031</v>
      </c>
      <c r="I37" s="24">
        <v>17459486496</v>
      </c>
      <c r="J37" s="6">
        <v>21186008179</v>
      </c>
      <c r="K37" s="25">
        <v>8523700506</v>
      </c>
    </row>
    <row r="38" spans="1:11" ht="13.5">
      <c r="A38" s="22" t="s">
        <v>42</v>
      </c>
      <c r="B38" s="6">
        <v>48776246105</v>
      </c>
      <c r="C38" s="6">
        <v>46148553052</v>
      </c>
      <c r="D38" s="23">
        <v>12665421964</v>
      </c>
      <c r="E38" s="24">
        <v>44438165945</v>
      </c>
      <c r="F38" s="6">
        <v>15629552997</v>
      </c>
      <c r="G38" s="25">
        <v>15629552997</v>
      </c>
      <c r="H38" s="26">
        <v>11583833276</v>
      </c>
      <c r="I38" s="24">
        <v>16040373112</v>
      </c>
      <c r="J38" s="6">
        <v>16587241013</v>
      </c>
      <c r="K38" s="25">
        <v>15983381565</v>
      </c>
    </row>
    <row r="39" spans="1:11" ht="13.5">
      <c r="A39" s="22" t="s">
        <v>43</v>
      </c>
      <c r="B39" s="6">
        <v>136900475503</v>
      </c>
      <c r="C39" s="6">
        <v>128720918167</v>
      </c>
      <c r="D39" s="23">
        <v>68300620818</v>
      </c>
      <c r="E39" s="24">
        <v>116314115410</v>
      </c>
      <c r="F39" s="6">
        <v>67462815872</v>
      </c>
      <c r="G39" s="25">
        <v>67462815872</v>
      </c>
      <c r="H39" s="26">
        <v>68430910846</v>
      </c>
      <c r="I39" s="24">
        <v>145369554525</v>
      </c>
      <c r="J39" s="6">
        <v>151064420317</v>
      </c>
      <c r="K39" s="25">
        <v>160941461457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11866117045</v>
      </c>
      <c r="C42" s="6">
        <v>2738615917</v>
      </c>
      <c r="D42" s="23">
        <v>3572501338</v>
      </c>
      <c r="E42" s="24">
        <v>74429826384</v>
      </c>
      <c r="F42" s="6">
        <v>76801926462</v>
      </c>
      <c r="G42" s="25">
        <v>76801926462</v>
      </c>
      <c r="H42" s="26">
        <v>64510543648</v>
      </c>
      <c r="I42" s="24">
        <v>130800190131</v>
      </c>
      <c r="J42" s="6">
        <v>143371316634</v>
      </c>
      <c r="K42" s="25">
        <v>158106871801</v>
      </c>
    </row>
    <row r="43" spans="1:11" ht="13.5">
      <c r="A43" s="22" t="s">
        <v>46</v>
      </c>
      <c r="B43" s="6">
        <v>-16470185858</v>
      </c>
      <c r="C43" s="6">
        <v>-3127624112</v>
      </c>
      <c r="D43" s="23">
        <v>3578098606</v>
      </c>
      <c r="E43" s="24">
        <v>-14019070779</v>
      </c>
      <c r="F43" s="6">
        <v>124458861</v>
      </c>
      <c r="G43" s="25">
        <v>124458861</v>
      </c>
      <c r="H43" s="26">
        <v>3025489933</v>
      </c>
      <c r="I43" s="24">
        <v>-12974408488</v>
      </c>
      <c r="J43" s="6">
        <v>-10473688893</v>
      </c>
      <c r="K43" s="25">
        <v>-13846800977</v>
      </c>
    </row>
    <row r="44" spans="1:11" ht="13.5">
      <c r="A44" s="22" t="s">
        <v>47</v>
      </c>
      <c r="B44" s="6">
        <v>2063268883</v>
      </c>
      <c r="C44" s="6">
        <v>2170165908</v>
      </c>
      <c r="D44" s="23">
        <v>107747653</v>
      </c>
      <c r="E44" s="24">
        <v>2946834805</v>
      </c>
      <c r="F44" s="6">
        <v>-47327947</v>
      </c>
      <c r="G44" s="25">
        <v>-47327947</v>
      </c>
      <c r="H44" s="26">
        <v>-1245417802</v>
      </c>
      <c r="I44" s="24">
        <v>3159141345</v>
      </c>
      <c r="J44" s="6">
        <v>3094201900</v>
      </c>
      <c r="K44" s="25">
        <v>887318830</v>
      </c>
    </row>
    <row r="45" spans="1:11" ht="13.5">
      <c r="A45" s="33" t="s">
        <v>48</v>
      </c>
      <c r="B45" s="7">
        <v>11769228074</v>
      </c>
      <c r="C45" s="7">
        <v>9520802360</v>
      </c>
      <c r="D45" s="69">
        <v>14338315776</v>
      </c>
      <c r="E45" s="70">
        <v>25387133050</v>
      </c>
      <c r="F45" s="7">
        <v>24870303218</v>
      </c>
      <c r="G45" s="71">
        <v>24870303218</v>
      </c>
      <c r="H45" s="72">
        <v>73323747057</v>
      </c>
      <c r="I45" s="70">
        <v>127788197613</v>
      </c>
      <c r="J45" s="7">
        <v>144103624916</v>
      </c>
      <c r="K45" s="71">
        <v>154182656163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15717044633</v>
      </c>
      <c r="C48" s="6">
        <v>12899422638</v>
      </c>
      <c r="D48" s="23">
        <v>6210162841</v>
      </c>
      <c r="E48" s="24">
        <v>25371204866</v>
      </c>
      <c r="F48" s="6">
        <v>16223699371</v>
      </c>
      <c r="G48" s="25">
        <v>16223699371</v>
      </c>
      <c r="H48" s="26">
        <v>6142967901</v>
      </c>
      <c r="I48" s="24">
        <v>83872514864</v>
      </c>
      <c r="J48" s="6">
        <v>93161864795</v>
      </c>
      <c r="K48" s="25">
        <v>104590874808</v>
      </c>
    </row>
    <row r="49" spans="1:11" ht="13.5">
      <c r="A49" s="22" t="s">
        <v>51</v>
      </c>
      <c r="B49" s="6">
        <f>+B75</f>
        <v>13838047850.129143</v>
      </c>
      <c r="C49" s="6">
        <f aca="true" t="shared" si="6" ref="C49:K49">+C75</f>
        <v>52848963222.75047</v>
      </c>
      <c r="D49" s="23">
        <f t="shared" si="6"/>
        <v>23535220964.716087</v>
      </c>
      <c r="E49" s="24">
        <f t="shared" si="6"/>
        <v>24310685913.654285</v>
      </c>
      <c r="F49" s="6">
        <f t="shared" si="6"/>
        <v>14837782363.395039</v>
      </c>
      <c r="G49" s="25">
        <f t="shared" si="6"/>
        <v>14837782363.395039</v>
      </c>
      <c r="H49" s="26">
        <f t="shared" si="6"/>
        <v>16533225847.97193</v>
      </c>
      <c r="I49" s="24">
        <f t="shared" si="6"/>
        <v>27582142105.46196</v>
      </c>
      <c r="J49" s="6">
        <f t="shared" si="6"/>
        <v>30068301829.239548</v>
      </c>
      <c r="K49" s="25">
        <f t="shared" si="6"/>
        <v>28944450645.184654</v>
      </c>
    </row>
    <row r="50" spans="1:11" ht="13.5">
      <c r="A50" s="33" t="s">
        <v>52</v>
      </c>
      <c r="B50" s="7">
        <f>+B48-B49</f>
        <v>1878996782.8708572</v>
      </c>
      <c r="C50" s="7">
        <f aca="true" t="shared" si="7" ref="C50:K50">+C48-C49</f>
        <v>-39949540584.75047</v>
      </c>
      <c r="D50" s="69">
        <f t="shared" si="7"/>
        <v>-17325058123.716087</v>
      </c>
      <c r="E50" s="70">
        <f t="shared" si="7"/>
        <v>1060518952.3457146</v>
      </c>
      <c r="F50" s="7">
        <f t="shared" si="7"/>
        <v>1385917007.6049614</v>
      </c>
      <c r="G50" s="71">
        <f t="shared" si="7"/>
        <v>1385917007.6049614</v>
      </c>
      <c r="H50" s="72">
        <f t="shared" si="7"/>
        <v>-10390257946.97193</v>
      </c>
      <c r="I50" s="70">
        <f t="shared" si="7"/>
        <v>56290372758.53804</v>
      </c>
      <c r="J50" s="7">
        <f t="shared" si="7"/>
        <v>63093562965.76045</v>
      </c>
      <c r="K50" s="71">
        <f t="shared" si="7"/>
        <v>75646424162.81534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179868484667</v>
      </c>
      <c r="C53" s="6">
        <v>150071632082</v>
      </c>
      <c r="D53" s="23">
        <v>90354955959</v>
      </c>
      <c r="E53" s="24">
        <v>163358378636</v>
      </c>
      <c r="F53" s="6">
        <v>87495270292</v>
      </c>
      <c r="G53" s="25">
        <v>87495270292</v>
      </c>
      <c r="H53" s="26">
        <v>90184231393</v>
      </c>
      <c r="I53" s="24">
        <v>105963600865</v>
      </c>
      <c r="J53" s="6">
        <v>106360314270</v>
      </c>
      <c r="K53" s="25">
        <v>93959844639</v>
      </c>
    </row>
    <row r="54" spans="1:11" ht="13.5">
      <c r="A54" s="22" t="s">
        <v>55</v>
      </c>
      <c r="B54" s="6">
        <v>7905833748</v>
      </c>
      <c r="C54" s="6">
        <v>0</v>
      </c>
      <c r="D54" s="23">
        <v>6885002915</v>
      </c>
      <c r="E54" s="24">
        <v>9843691657</v>
      </c>
      <c r="F54" s="6">
        <v>9669833711</v>
      </c>
      <c r="G54" s="25">
        <v>9669833711</v>
      </c>
      <c r="H54" s="26">
        <v>8271442970</v>
      </c>
      <c r="I54" s="24">
        <v>10330965566</v>
      </c>
      <c r="J54" s="6">
        <v>10811780609</v>
      </c>
      <c r="K54" s="25">
        <v>11566740423</v>
      </c>
    </row>
    <row r="55" spans="1:11" ht="13.5">
      <c r="A55" s="22" t="s">
        <v>56</v>
      </c>
      <c r="B55" s="6">
        <v>7421749815</v>
      </c>
      <c r="C55" s="6">
        <v>8073579761</v>
      </c>
      <c r="D55" s="23">
        <v>-12079438908</v>
      </c>
      <c r="E55" s="24">
        <v>11993607687</v>
      </c>
      <c r="F55" s="6">
        <v>7874787692</v>
      </c>
      <c r="G55" s="25">
        <v>7874787692</v>
      </c>
      <c r="H55" s="26">
        <v>15383346781</v>
      </c>
      <c r="I55" s="24">
        <v>8312001071</v>
      </c>
      <c r="J55" s="6">
        <v>7391821586</v>
      </c>
      <c r="K55" s="25">
        <v>7981664625</v>
      </c>
    </row>
    <row r="56" spans="1:11" ht="13.5">
      <c r="A56" s="22" t="s">
        <v>57</v>
      </c>
      <c r="B56" s="6">
        <v>6697880793</v>
      </c>
      <c r="C56" s="6">
        <v>4159816376</v>
      </c>
      <c r="D56" s="23">
        <v>4229377016</v>
      </c>
      <c r="E56" s="24">
        <v>9517684124</v>
      </c>
      <c r="F56" s="6">
        <v>7469615076</v>
      </c>
      <c r="G56" s="25">
        <v>7469615076</v>
      </c>
      <c r="H56" s="26">
        <v>5525694831</v>
      </c>
      <c r="I56" s="24">
        <v>14544072362</v>
      </c>
      <c r="J56" s="6">
        <v>15393579466</v>
      </c>
      <c r="K56" s="25">
        <v>15727811636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8458881276</v>
      </c>
      <c r="C59" s="6">
        <v>8548610449</v>
      </c>
      <c r="D59" s="23">
        <v>9367556094</v>
      </c>
      <c r="E59" s="24">
        <v>10607689918</v>
      </c>
      <c r="F59" s="6">
        <v>10614252697</v>
      </c>
      <c r="G59" s="25">
        <v>10614252697</v>
      </c>
      <c r="H59" s="26">
        <v>10614252700</v>
      </c>
      <c r="I59" s="24">
        <v>10461624335</v>
      </c>
      <c r="J59" s="6">
        <v>11095518141</v>
      </c>
      <c r="K59" s="25">
        <v>11902696772</v>
      </c>
    </row>
    <row r="60" spans="1:11" ht="13.5">
      <c r="A60" s="90" t="s">
        <v>60</v>
      </c>
      <c r="B60" s="6">
        <v>6342128085</v>
      </c>
      <c r="C60" s="6">
        <v>7327261610</v>
      </c>
      <c r="D60" s="23">
        <v>7655617282</v>
      </c>
      <c r="E60" s="24">
        <v>8955625056</v>
      </c>
      <c r="F60" s="6">
        <v>9083577797</v>
      </c>
      <c r="G60" s="25">
        <v>9083577797</v>
      </c>
      <c r="H60" s="26">
        <v>9038425752</v>
      </c>
      <c r="I60" s="24">
        <v>8970328227</v>
      </c>
      <c r="J60" s="6">
        <v>9645094519</v>
      </c>
      <c r="K60" s="25">
        <v>10365054024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56568</v>
      </c>
      <c r="C62" s="98">
        <v>54278</v>
      </c>
      <c r="D62" s="99">
        <v>48564</v>
      </c>
      <c r="E62" s="97">
        <v>37631</v>
      </c>
      <c r="F62" s="98">
        <v>37704</v>
      </c>
      <c r="G62" s="99">
        <v>37704</v>
      </c>
      <c r="H62" s="100">
        <v>37704</v>
      </c>
      <c r="I62" s="97">
        <v>37801</v>
      </c>
      <c r="J62" s="98">
        <v>37899</v>
      </c>
      <c r="K62" s="99">
        <v>37998</v>
      </c>
    </row>
    <row r="63" spans="1:11" ht="13.5">
      <c r="A63" s="96" t="s">
        <v>63</v>
      </c>
      <c r="B63" s="97">
        <v>55346</v>
      </c>
      <c r="C63" s="98">
        <v>54226</v>
      </c>
      <c r="D63" s="99">
        <v>52619</v>
      </c>
      <c r="E63" s="97">
        <v>50236</v>
      </c>
      <c r="F63" s="98">
        <v>50261</v>
      </c>
      <c r="G63" s="99">
        <v>50261</v>
      </c>
      <c r="H63" s="100">
        <v>50261</v>
      </c>
      <c r="I63" s="97">
        <v>48748</v>
      </c>
      <c r="J63" s="98">
        <v>46713</v>
      </c>
      <c r="K63" s="99">
        <v>46812</v>
      </c>
    </row>
    <row r="64" spans="1:11" ht="13.5">
      <c r="A64" s="96" t="s">
        <v>64</v>
      </c>
      <c r="B64" s="97">
        <v>140957</v>
      </c>
      <c r="C64" s="98">
        <v>141706</v>
      </c>
      <c r="D64" s="99">
        <v>115591</v>
      </c>
      <c r="E64" s="97">
        <v>110989</v>
      </c>
      <c r="F64" s="98">
        <v>111120</v>
      </c>
      <c r="G64" s="99">
        <v>111120</v>
      </c>
      <c r="H64" s="100">
        <v>111120</v>
      </c>
      <c r="I64" s="97">
        <v>116715</v>
      </c>
      <c r="J64" s="98">
        <v>116911</v>
      </c>
      <c r="K64" s="99">
        <v>117109</v>
      </c>
    </row>
    <row r="65" spans="1:11" ht="13.5">
      <c r="A65" s="96" t="s">
        <v>65</v>
      </c>
      <c r="B65" s="97">
        <v>263111</v>
      </c>
      <c r="C65" s="98">
        <v>262811</v>
      </c>
      <c r="D65" s="99">
        <v>263130</v>
      </c>
      <c r="E65" s="97">
        <v>82633</v>
      </c>
      <c r="F65" s="98">
        <v>82741</v>
      </c>
      <c r="G65" s="99">
        <v>82741</v>
      </c>
      <c r="H65" s="100">
        <v>82741</v>
      </c>
      <c r="I65" s="97">
        <v>328921</v>
      </c>
      <c r="J65" s="98">
        <v>329103</v>
      </c>
      <c r="K65" s="99">
        <v>329287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0.9012085890532142</v>
      </c>
      <c r="C70" s="5">
        <f aca="true" t="shared" si="8" ref="C70:K70">IF(ISERROR(C71/C72),0,(C71/C72))</f>
        <v>0.017486618859016624</v>
      </c>
      <c r="D70" s="5">
        <f t="shared" si="8"/>
        <v>0.027969058479465347</v>
      </c>
      <c r="E70" s="5">
        <f t="shared" si="8"/>
        <v>0.6125556302602881</v>
      </c>
      <c r="F70" s="5">
        <f t="shared" si="8"/>
        <v>0.6008186311444608</v>
      </c>
      <c r="G70" s="5">
        <f t="shared" si="8"/>
        <v>0.6008186311444608</v>
      </c>
      <c r="H70" s="5">
        <f t="shared" si="8"/>
        <v>0.44246579010345494</v>
      </c>
      <c r="I70" s="5">
        <f t="shared" si="8"/>
        <v>1.0675684057576922</v>
      </c>
      <c r="J70" s="5">
        <f t="shared" si="8"/>
        <v>1.0995228419506926</v>
      </c>
      <c r="K70" s="5">
        <f t="shared" si="8"/>
        <v>1.1333765174600714</v>
      </c>
    </row>
    <row r="71" spans="1:11" ht="12.75" hidden="1">
      <c r="A71" s="2" t="s">
        <v>92</v>
      </c>
      <c r="B71" s="2">
        <f>+B83</f>
        <v>83584537506</v>
      </c>
      <c r="C71" s="2">
        <f aca="true" t="shared" si="9" ref="C71:K71">+C83</f>
        <v>1803294330</v>
      </c>
      <c r="D71" s="2">
        <f t="shared" si="9"/>
        <v>2554941098</v>
      </c>
      <c r="E71" s="2">
        <f t="shared" si="9"/>
        <v>79594851268</v>
      </c>
      <c r="F71" s="2">
        <f t="shared" si="9"/>
        <v>79383133485</v>
      </c>
      <c r="G71" s="2">
        <f t="shared" si="9"/>
        <v>79383133485</v>
      </c>
      <c r="H71" s="2">
        <f t="shared" si="9"/>
        <v>52995378912</v>
      </c>
      <c r="I71" s="2">
        <f t="shared" si="9"/>
        <v>145014150731</v>
      </c>
      <c r="J71" s="2">
        <f t="shared" si="9"/>
        <v>158496677591</v>
      </c>
      <c r="K71" s="2">
        <f t="shared" si="9"/>
        <v>173650593389</v>
      </c>
    </row>
    <row r="72" spans="1:11" ht="12.75" hidden="1">
      <c r="A72" s="2" t="s">
        <v>93</v>
      </c>
      <c r="B72" s="2">
        <f>+B77</f>
        <v>92747160337</v>
      </c>
      <c r="C72" s="2">
        <f aca="true" t="shared" si="10" ref="C72:K72">+C77</f>
        <v>103124242859</v>
      </c>
      <c r="D72" s="2">
        <f t="shared" si="10"/>
        <v>91348841788</v>
      </c>
      <c r="E72" s="2">
        <f t="shared" si="10"/>
        <v>129938975884</v>
      </c>
      <c r="F72" s="2">
        <f t="shared" si="10"/>
        <v>132124953139</v>
      </c>
      <c r="G72" s="2">
        <f t="shared" si="10"/>
        <v>132124953139</v>
      </c>
      <c r="H72" s="2">
        <f t="shared" si="10"/>
        <v>119772827860</v>
      </c>
      <c r="I72" s="2">
        <f t="shared" si="10"/>
        <v>135835933275</v>
      </c>
      <c r="J72" s="2">
        <f t="shared" si="10"/>
        <v>144150418294</v>
      </c>
      <c r="K72" s="2">
        <f t="shared" si="10"/>
        <v>153215273754</v>
      </c>
    </row>
    <row r="73" spans="1:11" ht="12.75" hidden="1">
      <c r="A73" s="2" t="s">
        <v>94</v>
      </c>
      <c r="B73" s="2">
        <f>+B74</f>
        <v>10081617663.499994</v>
      </c>
      <c r="C73" s="2">
        <f aca="true" t="shared" si="11" ref="C73:K73">+(C78+C80+C81+C82)-(B78+B80+B81+B82)</f>
        <v>35129168036</v>
      </c>
      <c r="D73" s="2">
        <f t="shared" si="11"/>
        <v>-52829913022</v>
      </c>
      <c r="E73" s="2">
        <f t="shared" si="11"/>
        <v>9496308155</v>
      </c>
      <c r="F73" s="2">
        <f>+(F78+F80+F81+F82)-(D78+D80+D81+D82)</f>
        <v>2192317026</v>
      </c>
      <c r="G73" s="2">
        <f>+(G78+G80+G81+G82)-(D78+D80+D81+D82)</f>
        <v>2192317026</v>
      </c>
      <c r="H73" s="2">
        <f>+(H78+H80+H81+H82)-(D78+D80+D81+D82)</f>
        <v>15766281160</v>
      </c>
      <c r="I73" s="2">
        <f>+(I78+I80+I81+I82)-(E78+E80+E81+E82)</f>
        <v>-23428779784</v>
      </c>
      <c r="J73" s="2">
        <f t="shared" si="11"/>
        <v>648904167</v>
      </c>
      <c r="K73" s="2">
        <f t="shared" si="11"/>
        <v>-1579011944</v>
      </c>
    </row>
    <row r="74" spans="1:11" ht="12.75" hidden="1">
      <c r="A74" s="2" t="s">
        <v>95</v>
      </c>
      <c r="B74" s="2">
        <f>+TREND(C74:E74)</f>
        <v>10081617663.499994</v>
      </c>
      <c r="C74" s="2">
        <f>+C73</f>
        <v>35129168036</v>
      </c>
      <c r="D74" s="2">
        <f aca="true" t="shared" si="12" ref="D74:K74">+D73</f>
        <v>-52829913022</v>
      </c>
      <c r="E74" s="2">
        <f t="shared" si="12"/>
        <v>9496308155</v>
      </c>
      <c r="F74" s="2">
        <f t="shared" si="12"/>
        <v>2192317026</v>
      </c>
      <c r="G74" s="2">
        <f t="shared" si="12"/>
        <v>2192317026</v>
      </c>
      <c r="H74" s="2">
        <f t="shared" si="12"/>
        <v>15766281160</v>
      </c>
      <c r="I74" s="2">
        <f t="shared" si="12"/>
        <v>-23428779784</v>
      </c>
      <c r="J74" s="2">
        <f t="shared" si="12"/>
        <v>648904167</v>
      </c>
      <c r="K74" s="2">
        <f t="shared" si="12"/>
        <v>-1579011944</v>
      </c>
    </row>
    <row r="75" spans="1:11" ht="12.75" hidden="1">
      <c r="A75" s="2" t="s">
        <v>96</v>
      </c>
      <c r="B75" s="2">
        <f>+B84-(((B80+B81+B78)*B70)-B79)</f>
        <v>13838047850.129143</v>
      </c>
      <c r="C75" s="2">
        <f aca="true" t="shared" si="13" ref="C75:K75">+C84-(((C80+C81+C78)*C70)-C79)</f>
        <v>52848963222.75047</v>
      </c>
      <c r="D75" s="2">
        <f t="shared" si="13"/>
        <v>23535220964.716087</v>
      </c>
      <c r="E75" s="2">
        <f t="shared" si="13"/>
        <v>24310685913.654285</v>
      </c>
      <c r="F75" s="2">
        <f t="shared" si="13"/>
        <v>14837782363.395039</v>
      </c>
      <c r="G75" s="2">
        <f t="shared" si="13"/>
        <v>14837782363.395039</v>
      </c>
      <c r="H75" s="2">
        <f t="shared" si="13"/>
        <v>16533225847.97193</v>
      </c>
      <c r="I75" s="2">
        <f t="shared" si="13"/>
        <v>27582142105.46196</v>
      </c>
      <c r="J75" s="2">
        <f t="shared" si="13"/>
        <v>30068301829.239548</v>
      </c>
      <c r="K75" s="2">
        <f t="shared" si="13"/>
        <v>28944450645.184654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92747160337</v>
      </c>
      <c r="C77" s="3">
        <v>103124242859</v>
      </c>
      <c r="D77" s="3">
        <v>91348841788</v>
      </c>
      <c r="E77" s="3">
        <v>129938975884</v>
      </c>
      <c r="F77" s="3">
        <v>132124953139</v>
      </c>
      <c r="G77" s="3">
        <v>132124953139</v>
      </c>
      <c r="H77" s="3">
        <v>119772827860</v>
      </c>
      <c r="I77" s="3">
        <v>135835933275</v>
      </c>
      <c r="J77" s="3">
        <v>144150418294</v>
      </c>
      <c r="K77" s="3">
        <v>153215273754</v>
      </c>
    </row>
    <row r="78" spans="1:11" ht="12.75" hidden="1">
      <c r="A78" s="1" t="s">
        <v>67</v>
      </c>
      <c r="B78" s="3">
        <v>90510619</v>
      </c>
      <c r="C78" s="3">
        <v>84482357</v>
      </c>
      <c r="D78" s="3">
        <v>148694248</v>
      </c>
      <c r="E78" s="3">
        <v>110500751</v>
      </c>
      <c r="F78" s="3">
        <v>37171854</v>
      </c>
      <c r="G78" s="3">
        <v>37171854</v>
      </c>
      <c r="H78" s="3">
        <v>222213697</v>
      </c>
      <c r="I78" s="3">
        <v>-3063426292</v>
      </c>
      <c r="J78" s="3">
        <v>-3377085371</v>
      </c>
      <c r="K78" s="3">
        <v>-3514752684</v>
      </c>
    </row>
    <row r="79" spans="1:11" ht="12.75" hidden="1">
      <c r="A79" s="1" t="s">
        <v>68</v>
      </c>
      <c r="B79" s="3">
        <v>33948593311</v>
      </c>
      <c r="C79" s="3">
        <v>49242521318</v>
      </c>
      <c r="D79" s="3">
        <v>19376924631</v>
      </c>
      <c r="E79" s="3">
        <v>26648986767</v>
      </c>
      <c r="F79" s="3">
        <v>14176148446</v>
      </c>
      <c r="G79" s="3">
        <v>14176148446</v>
      </c>
      <c r="H79" s="3">
        <v>24074392847</v>
      </c>
      <c r="I79" s="3">
        <v>13269364518</v>
      </c>
      <c r="J79" s="3">
        <v>13707881773</v>
      </c>
      <c r="K79" s="3">
        <v>13003301207</v>
      </c>
    </row>
    <row r="80" spans="1:11" ht="12.75" hidden="1">
      <c r="A80" s="1" t="s">
        <v>69</v>
      </c>
      <c r="B80" s="3">
        <v>15271426069</v>
      </c>
      <c r="C80" s="3">
        <v>18906905803</v>
      </c>
      <c r="D80" s="3">
        <v>1846709422</v>
      </c>
      <c r="E80" s="3">
        <v>9913864401</v>
      </c>
      <c r="F80" s="3">
        <v>5137327434</v>
      </c>
      <c r="G80" s="3">
        <v>5137327434</v>
      </c>
      <c r="H80" s="3">
        <v>13495450959</v>
      </c>
      <c r="I80" s="3">
        <v>-6170940156</v>
      </c>
      <c r="J80" s="3">
        <v>-8368137830</v>
      </c>
      <c r="K80" s="3">
        <v>-6648747005</v>
      </c>
    </row>
    <row r="81" spans="1:11" ht="12.75" hidden="1">
      <c r="A81" s="1" t="s">
        <v>70</v>
      </c>
      <c r="B81" s="3">
        <v>6953147417</v>
      </c>
      <c r="C81" s="3">
        <v>38321226207</v>
      </c>
      <c r="D81" s="3">
        <v>2638140694</v>
      </c>
      <c r="E81" s="3">
        <v>3362306362</v>
      </c>
      <c r="F81" s="3">
        <v>908181097</v>
      </c>
      <c r="G81" s="3">
        <v>908181097</v>
      </c>
      <c r="H81" s="3">
        <v>6414958327</v>
      </c>
      <c r="I81" s="3">
        <v>892258178</v>
      </c>
      <c r="J81" s="3">
        <v>934019098</v>
      </c>
      <c r="K81" s="3">
        <v>851283642</v>
      </c>
    </row>
    <row r="82" spans="1:11" ht="12.75" hidden="1">
      <c r="A82" s="1" t="s">
        <v>71</v>
      </c>
      <c r="B82" s="3">
        <v>127649923</v>
      </c>
      <c r="C82" s="3">
        <v>259287697</v>
      </c>
      <c r="D82" s="3">
        <v>108444678</v>
      </c>
      <c r="E82" s="3">
        <v>851625683</v>
      </c>
      <c r="F82" s="3">
        <v>851625683</v>
      </c>
      <c r="G82" s="3">
        <v>851625683</v>
      </c>
      <c r="H82" s="3">
        <v>375647219</v>
      </c>
      <c r="I82" s="3">
        <v>-848374317</v>
      </c>
      <c r="J82" s="3">
        <v>2269625683</v>
      </c>
      <c r="K82" s="3">
        <v>-808374317</v>
      </c>
    </row>
    <row r="83" spans="1:11" ht="12.75" hidden="1">
      <c r="A83" s="1" t="s">
        <v>72</v>
      </c>
      <c r="B83" s="3">
        <v>83584537506</v>
      </c>
      <c r="C83" s="3">
        <v>1803294330</v>
      </c>
      <c r="D83" s="3">
        <v>2554941098</v>
      </c>
      <c r="E83" s="3">
        <v>79594851268</v>
      </c>
      <c r="F83" s="3">
        <v>79383133485</v>
      </c>
      <c r="G83" s="3">
        <v>79383133485</v>
      </c>
      <c r="H83" s="3">
        <v>52995378912</v>
      </c>
      <c r="I83" s="3">
        <v>145014150731</v>
      </c>
      <c r="J83" s="3">
        <v>158496677591</v>
      </c>
      <c r="K83" s="3">
        <v>173650593389</v>
      </c>
    </row>
    <row r="84" spans="1:11" ht="12.75" hidden="1">
      <c r="A84" s="1" t="s">
        <v>73</v>
      </c>
      <c r="B84" s="3">
        <v>0</v>
      </c>
      <c r="C84" s="3">
        <v>4608645748</v>
      </c>
      <c r="D84" s="3">
        <v>4287892207</v>
      </c>
      <c r="E84" s="3">
        <v>5861780153</v>
      </c>
      <c r="F84" s="3">
        <v>4316221620</v>
      </c>
      <c r="G84" s="3">
        <v>4316221620</v>
      </c>
      <c r="H84" s="3">
        <v>1366829936</v>
      </c>
      <c r="I84" s="3">
        <v>5407006361</v>
      </c>
      <c r="J84" s="3">
        <v>4473254196</v>
      </c>
      <c r="K84" s="3">
        <v>5386902445</v>
      </c>
    </row>
    <row r="85" spans="1:11" ht="12.75" hidden="1">
      <c r="A85" s="1" t="s">
        <v>74</v>
      </c>
      <c r="B85" s="3">
        <v>0</v>
      </c>
      <c r="C85" s="3">
        <v>0</v>
      </c>
      <c r="D85" s="3">
        <v>186374331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164684960</v>
      </c>
      <c r="C5" s="6">
        <v>-143411783</v>
      </c>
      <c r="D5" s="23">
        <v>178452787</v>
      </c>
      <c r="E5" s="24">
        <v>536695725</v>
      </c>
      <c r="F5" s="6">
        <v>515992152</v>
      </c>
      <c r="G5" s="25">
        <v>515992152</v>
      </c>
      <c r="H5" s="26">
        <v>492793753</v>
      </c>
      <c r="I5" s="24">
        <v>569239508</v>
      </c>
      <c r="J5" s="6">
        <v>603393877</v>
      </c>
      <c r="K5" s="25">
        <v>639597510</v>
      </c>
    </row>
    <row r="6" spans="1:11" ht="13.5">
      <c r="A6" s="22" t="s">
        <v>19</v>
      </c>
      <c r="B6" s="6">
        <v>610223844</v>
      </c>
      <c r="C6" s="6">
        <v>-558609886</v>
      </c>
      <c r="D6" s="23">
        <v>682192059</v>
      </c>
      <c r="E6" s="24">
        <v>748458974</v>
      </c>
      <c r="F6" s="6">
        <v>722599822</v>
      </c>
      <c r="G6" s="25">
        <v>722599822</v>
      </c>
      <c r="H6" s="26">
        <v>658192146</v>
      </c>
      <c r="I6" s="24">
        <v>738664788</v>
      </c>
      <c r="J6" s="6">
        <v>761982519</v>
      </c>
      <c r="K6" s="25">
        <v>805085420</v>
      </c>
    </row>
    <row r="7" spans="1:11" ht="13.5">
      <c r="A7" s="22" t="s">
        <v>20</v>
      </c>
      <c r="B7" s="6">
        <v>7317640</v>
      </c>
      <c r="C7" s="6">
        <v>-12955944</v>
      </c>
      <c r="D7" s="23">
        <v>9557868</v>
      </c>
      <c r="E7" s="24">
        <v>8870504</v>
      </c>
      <c r="F7" s="6">
        <v>8870504</v>
      </c>
      <c r="G7" s="25">
        <v>8870504</v>
      </c>
      <c r="H7" s="26">
        <v>7906526</v>
      </c>
      <c r="I7" s="24">
        <v>9367583</v>
      </c>
      <c r="J7" s="6">
        <v>9929638</v>
      </c>
      <c r="K7" s="25">
        <v>10525416</v>
      </c>
    </row>
    <row r="8" spans="1:11" ht="13.5">
      <c r="A8" s="22" t="s">
        <v>21</v>
      </c>
      <c r="B8" s="6">
        <v>381998207</v>
      </c>
      <c r="C8" s="6">
        <v>-202373875</v>
      </c>
      <c r="D8" s="23">
        <v>302320438</v>
      </c>
      <c r="E8" s="24">
        <v>233421750</v>
      </c>
      <c r="F8" s="6">
        <v>244707750</v>
      </c>
      <c r="G8" s="25">
        <v>244707750</v>
      </c>
      <c r="H8" s="26">
        <v>214100262</v>
      </c>
      <c r="I8" s="24">
        <v>278742700</v>
      </c>
      <c r="J8" s="6">
        <v>268584800</v>
      </c>
      <c r="K8" s="25">
        <v>289200399</v>
      </c>
    </row>
    <row r="9" spans="1:11" ht="13.5">
      <c r="A9" s="22" t="s">
        <v>22</v>
      </c>
      <c r="B9" s="6">
        <v>129060969</v>
      </c>
      <c r="C9" s="6">
        <v>-131960407</v>
      </c>
      <c r="D9" s="23">
        <v>137291106</v>
      </c>
      <c r="E9" s="24">
        <v>147278024</v>
      </c>
      <c r="F9" s="6">
        <v>164051415</v>
      </c>
      <c r="G9" s="25">
        <v>164051415</v>
      </c>
      <c r="H9" s="26">
        <v>171149756</v>
      </c>
      <c r="I9" s="24">
        <v>216740620</v>
      </c>
      <c r="J9" s="6">
        <v>205120367</v>
      </c>
      <c r="K9" s="25">
        <v>221879729</v>
      </c>
    </row>
    <row r="10" spans="1:11" ht="25.5">
      <c r="A10" s="27" t="s">
        <v>86</v>
      </c>
      <c r="B10" s="28">
        <f>SUM(B5:B9)</f>
        <v>1293285620</v>
      </c>
      <c r="C10" s="29">
        <f aca="true" t="shared" si="0" ref="C10:K10">SUM(C5:C9)</f>
        <v>-1049311895</v>
      </c>
      <c r="D10" s="30">
        <f t="shared" si="0"/>
        <v>1309814258</v>
      </c>
      <c r="E10" s="28">
        <f t="shared" si="0"/>
        <v>1674724977</v>
      </c>
      <c r="F10" s="29">
        <f t="shared" si="0"/>
        <v>1656221643</v>
      </c>
      <c r="G10" s="31">
        <f t="shared" si="0"/>
        <v>1656221643</v>
      </c>
      <c r="H10" s="32">
        <f t="shared" si="0"/>
        <v>1544142443</v>
      </c>
      <c r="I10" s="28">
        <f t="shared" si="0"/>
        <v>1812755199</v>
      </c>
      <c r="J10" s="29">
        <f t="shared" si="0"/>
        <v>1849011201</v>
      </c>
      <c r="K10" s="31">
        <f t="shared" si="0"/>
        <v>1966288474</v>
      </c>
    </row>
    <row r="11" spans="1:11" ht="13.5">
      <c r="A11" s="22" t="s">
        <v>23</v>
      </c>
      <c r="B11" s="6">
        <v>291183281</v>
      </c>
      <c r="C11" s="6">
        <v>-270967677</v>
      </c>
      <c r="D11" s="23">
        <v>321471949</v>
      </c>
      <c r="E11" s="24">
        <v>369651370</v>
      </c>
      <c r="F11" s="6">
        <v>339651354</v>
      </c>
      <c r="G11" s="25">
        <v>339651354</v>
      </c>
      <c r="H11" s="26">
        <v>326577369</v>
      </c>
      <c r="I11" s="24">
        <v>367438216</v>
      </c>
      <c r="J11" s="6">
        <v>415682353</v>
      </c>
      <c r="K11" s="25">
        <v>441387373</v>
      </c>
    </row>
    <row r="12" spans="1:11" ht="13.5">
      <c r="A12" s="22" t="s">
        <v>24</v>
      </c>
      <c r="B12" s="6">
        <v>19884267</v>
      </c>
      <c r="C12" s="6">
        <v>-19295596</v>
      </c>
      <c r="D12" s="23">
        <v>23827226</v>
      </c>
      <c r="E12" s="24">
        <v>27730671</v>
      </c>
      <c r="F12" s="6">
        <v>27730671</v>
      </c>
      <c r="G12" s="25">
        <v>27730671</v>
      </c>
      <c r="H12" s="26">
        <v>22854881</v>
      </c>
      <c r="I12" s="24">
        <v>27730671</v>
      </c>
      <c r="J12" s="6">
        <v>29394511</v>
      </c>
      <c r="K12" s="25">
        <v>31158181</v>
      </c>
    </row>
    <row r="13" spans="1:11" ht="13.5">
      <c r="A13" s="22" t="s">
        <v>87</v>
      </c>
      <c r="B13" s="6">
        <v>114464378</v>
      </c>
      <c r="C13" s="6">
        <v>0</v>
      </c>
      <c r="D13" s="23">
        <v>100591015</v>
      </c>
      <c r="E13" s="24">
        <v>106226000</v>
      </c>
      <c r="F13" s="6">
        <v>28361000</v>
      </c>
      <c r="G13" s="25">
        <v>28361000</v>
      </c>
      <c r="H13" s="26">
        <v>53113000</v>
      </c>
      <c r="I13" s="24">
        <v>106226000</v>
      </c>
      <c r="J13" s="6">
        <v>112599560</v>
      </c>
      <c r="K13" s="25">
        <v>112981972</v>
      </c>
    </row>
    <row r="14" spans="1:11" ht="13.5">
      <c r="A14" s="22" t="s">
        <v>25</v>
      </c>
      <c r="B14" s="6">
        <v>23076572</v>
      </c>
      <c r="C14" s="6">
        <v>-49961724</v>
      </c>
      <c r="D14" s="23">
        <v>35867788</v>
      </c>
      <c r="E14" s="24">
        <v>33343397</v>
      </c>
      <c r="F14" s="6">
        <v>52900000</v>
      </c>
      <c r="G14" s="25">
        <v>52900000</v>
      </c>
      <c r="H14" s="26">
        <v>45943979</v>
      </c>
      <c r="I14" s="24">
        <v>56874103</v>
      </c>
      <c r="J14" s="6">
        <v>63386549</v>
      </c>
      <c r="K14" s="25">
        <v>68803280</v>
      </c>
    </row>
    <row r="15" spans="1:11" ht="13.5">
      <c r="A15" s="22" t="s">
        <v>26</v>
      </c>
      <c r="B15" s="6">
        <v>381924555</v>
      </c>
      <c r="C15" s="6">
        <v>-366985621</v>
      </c>
      <c r="D15" s="23">
        <v>514599389</v>
      </c>
      <c r="E15" s="24">
        <v>558506128</v>
      </c>
      <c r="F15" s="6">
        <v>565169951</v>
      </c>
      <c r="G15" s="25">
        <v>565169951</v>
      </c>
      <c r="H15" s="26">
        <v>486708866</v>
      </c>
      <c r="I15" s="24">
        <v>509647726</v>
      </c>
      <c r="J15" s="6">
        <v>546458837</v>
      </c>
      <c r="K15" s="25">
        <v>578781130</v>
      </c>
    </row>
    <row r="16" spans="1:11" ht="13.5">
      <c r="A16" s="22" t="s">
        <v>21</v>
      </c>
      <c r="B16" s="6">
        <v>948626</v>
      </c>
      <c r="C16" s="6">
        <v>-1090134</v>
      </c>
      <c r="D16" s="23">
        <v>300900</v>
      </c>
      <c r="E16" s="24">
        <v>2510200</v>
      </c>
      <c r="F16" s="6">
        <v>2550450</v>
      </c>
      <c r="G16" s="25">
        <v>2550450</v>
      </c>
      <c r="H16" s="26">
        <v>275825</v>
      </c>
      <c r="I16" s="24">
        <v>1180000</v>
      </c>
      <c r="J16" s="6">
        <v>3030000</v>
      </c>
      <c r="K16" s="25">
        <v>3069000</v>
      </c>
    </row>
    <row r="17" spans="1:11" ht="13.5">
      <c r="A17" s="22" t="s">
        <v>27</v>
      </c>
      <c r="B17" s="6">
        <v>538517532</v>
      </c>
      <c r="C17" s="6">
        <v>-247497449</v>
      </c>
      <c r="D17" s="23">
        <v>534834998</v>
      </c>
      <c r="E17" s="24">
        <v>537932085</v>
      </c>
      <c r="F17" s="6">
        <v>632890801</v>
      </c>
      <c r="G17" s="25">
        <v>632890801</v>
      </c>
      <c r="H17" s="26">
        <v>323752253</v>
      </c>
      <c r="I17" s="24">
        <v>722739241</v>
      </c>
      <c r="J17" s="6">
        <v>779429732</v>
      </c>
      <c r="K17" s="25">
        <v>818724121</v>
      </c>
    </row>
    <row r="18" spans="1:11" ht="13.5">
      <c r="A18" s="33" t="s">
        <v>28</v>
      </c>
      <c r="B18" s="34">
        <f>SUM(B11:B17)</f>
        <v>1369999211</v>
      </c>
      <c r="C18" s="35">
        <f aca="true" t="shared" si="1" ref="C18:K18">SUM(C11:C17)</f>
        <v>-955798201</v>
      </c>
      <c r="D18" s="36">
        <f t="shared" si="1"/>
        <v>1531493265</v>
      </c>
      <c r="E18" s="34">
        <f t="shared" si="1"/>
        <v>1635899851</v>
      </c>
      <c r="F18" s="35">
        <f t="shared" si="1"/>
        <v>1649254227</v>
      </c>
      <c r="G18" s="37">
        <f t="shared" si="1"/>
        <v>1649254227</v>
      </c>
      <c r="H18" s="38">
        <f t="shared" si="1"/>
        <v>1259226173</v>
      </c>
      <c r="I18" s="34">
        <f t="shared" si="1"/>
        <v>1791835957</v>
      </c>
      <c r="J18" s="35">
        <f t="shared" si="1"/>
        <v>1949981542</v>
      </c>
      <c r="K18" s="37">
        <f t="shared" si="1"/>
        <v>2054905057</v>
      </c>
    </row>
    <row r="19" spans="1:11" ht="13.5">
      <c r="A19" s="33" t="s">
        <v>29</v>
      </c>
      <c r="B19" s="39">
        <f>+B10-B18</f>
        <v>-76713591</v>
      </c>
      <c r="C19" s="40">
        <f aca="true" t="shared" si="2" ref="C19:K19">+C10-C18</f>
        <v>-93513694</v>
      </c>
      <c r="D19" s="41">
        <f t="shared" si="2"/>
        <v>-221679007</v>
      </c>
      <c r="E19" s="39">
        <f t="shared" si="2"/>
        <v>38825126</v>
      </c>
      <c r="F19" s="40">
        <f t="shared" si="2"/>
        <v>6967416</v>
      </c>
      <c r="G19" s="42">
        <f t="shared" si="2"/>
        <v>6967416</v>
      </c>
      <c r="H19" s="43">
        <f t="shared" si="2"/>
        <v>284916270</v>
      </c>
      <c r="I19" s="39">
        <f t="shared" si="2"/>
        <v>20919242</v>
      </c>
      <c r="J19" s="40">
        <f t="shared" si="2"/>
        <v>-100970341</v>
      </c>
      <c r="K19" s="42">
        <f t="shared" si="2"/>
        <v>-88616583</v>
      </c>
    </row>
    <row r="20" spans="1:11" ht="25.5">
      <c r="A20" s="44" t="s">
        <v>30</v>
      </c>
      <c r="B20" s="45">
        <v>1958776</v>
      </c>
      <c r="C20" s="46">
        <v>-41929543</v>
      </c>
      <c r="D20" s="47">
        <v>128094078</v>
      </c>
      <c r="E20" s="45">
        <v>160505250</v>
      </c>
      <c r="F20" s="46">
        <v>249120601</v>
      </c>
      <c r="G20" s="48">
        <v>249120601</v>
      </c>
      <c r="H20" s="49">
        <v>91321693</v>
      </c>
      <c r="I20" s="45">
        <v>172146089</v>
      </c>
      <c r="J20" s="46">
        <v>131536000</v>
      </c>
      <c r="K20" s="48">
        <v>137628000</v>
      </c>
    </row>
    <row r="21" spans="1:11" ht="63.75">
      <c r="A21" s="50" t="s">
        <v>88</v>
      </c>
      <c r="B21" s="51">
        <v>0</v>
      </c>
      <c r="C21" s="52">
        <v>-74149</v>
      </c>
      <c r="D21" s="53">
        <v>84859</v>
      </c>
      <c r="E21" s="51">
        <v>24887</v>
      </c>
      <c r="F21" s="52">
        <v>6000</v>
      </c>
      <c r="G21" s="54">
        <v>6000</v>
      </c>
      <c r="H21" s="55">
        <v>98803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-74754815</v>
      </c>
      <c r="C22" s="58">
        <f aca="true" t="shared" si="3" ref="C22:K22">SUM(C19:C21)</f>
        <v>-135517386</v>
      </c>
      <c r="D22" s="59">
        <f t="shared" si="3"/>
        <v>-93500070</v>
      </c>
      <c r="E22" s="57">
        <f t="shared" si="3"/>
        <v>199355263</v>
      </c>
      <c r="F22" s="58">
        <f t="shared" si="3"/>
        <v>256094017</v>
      </c>
      <c r="G22" s="60">
        <f t="shared" si="3"/>
        <v>256094017</v>
      </c>
      <c r="H22" s="61">
        <f t="shared" si="3"/>
        <v>376336766</v>
      </c>
      <c r="I22" s="57">
        <f t="shared" si="3"/>
        <v>193065331</v>
      </c>
      <c r="J22" s="58">
        <f t="shared" si="3"/>
        <v>30565659</v>
      </c>
      <c r="K22" s="60">
        <f t="shared" si="3"/>
        <v>49011417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-74754815</v>
      </c>
      <c r="C24" s="40">
        <f aca="true" t="shared" si="4" ref="C24:K24">SUM(C22:C23)</f>
        <v>-135517386</v>
      </c>
      <c r="D24" s="41">
        <f t="shared" si="4"/>
        <v>-93500070</v>
      </c>
      <c r="E24" s="39">
        <f t="shared" si="4"/>
        <v>199355263</v>
      </c>
      <c r="F24" s="40">
        <f t="shared" si="4"/>
        <v>256094017</v>
      </c>
      <c r="G24" s="42">
        <f t="shared" si="4"/>
        <v>256094017</v>
      </c>
      <c r="H24" s="43">
        <f t="shared" si="4"/>
        <v>376336766</v>
      </c>
      <c r="I24" s="39">
        <f t="shared" si="4"/>
        <v>193065331</v>
      </c>
      <c r="J24" s="40">
        <f t="shared" si="4"/>
        <v>30565659</v>
      </c>
      <c r="K24" s="42">
        <f t="shared" si="4"/>
        <v>49011417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113957910</v>
      </c>
      <c r="C27" s="7">
        <v>-110</v>
      </c>
      <c r="D27" s="69">
        <v>0</v>
      </c>
      <c r="E27" s="70">
        <v>163290250</v>
      </c>
      <c r="F27" s="7">
        <v>266043219</v>
      </c>
      <c r="G27" s="71">
        <v>266043219</v>
      </c>
      <c r="H27" s="72">
        <v>0</v>
      </c>
      <c r="I27" s="70">
        <v>176606089</v>
      </c>
      <c r="J27" s="7">
        <v>129506800</v>
      </c>
      <c r="K27" s="71">
        <v>135395456</v>
      </c>
    </row>
    <row r="28" spans="1:11" ht="13.5">
      <c r="A28" s="73" t="s">
        <v>34</v>
      </c>
      <c r="B28" s="6">
        <v>92868764</v>
      </c>
      <c r="C28" s="6">
        <v>0</v>
      </c>
      <c r="D28" s="23">
        <v>0</v>
      </c>
      <c r="E28" s="24">
        <v>81346250</v>
      </c>
      <c r="F28" s="6">
        <v>263258219</v>
      </c>
      <c r="G28" s="25">
        <v>263258219</v>
      </c>
      <c r="H28" s="26">
        <v>0</v>
      </c>
      <c r="I28" s="24">
        <v>172146089</v>
      </c>
      <c r="J28" s="6">
        <v>127959200</v>
      </c>
      <c r="K28" s="25">
        <v>133842600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12837544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8251680</v>
      </c>
      <c r="C31" s="6">
        <v>0</v>
      </c>
      <c r="D31" s="23">
        <v>0</v>
      </c>
      <c r="E31" s="24">
        <v>0</v>
      </c>
      <c r="F31" s="6">
        <v>2785000</v>
      </c>
      <c r="G31" s="25">
        <v>2785000</v>
      </c>
      <c r="H31" s="26">
        <v>0</v>
      </c>
      <c r="I31" s="24">
        <v>2000000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113957988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81346250</v>
      </c>
      <c r="F32" s="7">
        <f t="shared" si="5"/>
        <v>266043219</v>
      </c>
      <c r="G32" s="71">
        <f t="shared" si="5"/>
        <v>266043219</v>
      </c>
      <c r="H32" s="72">
        <f t="shared" si="5"/>
        <v>0</v>
      </c>
      <c r="I32" s="70">
        <f t="shared" si="5"/>
        <v>174146089</v>
      </c>
      <c r="J32" s="7">
        <f t="shared" si="5"/>
        <v>127959200</v>
      </c>
      <c r="K32" s="71">
        <f t="shared" si="5"/>
        <v>133842600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468612282</v>
      </c>
      <c r="C35" s="6">
        <v>-389325365</v>
      </c>
      <c r="D35" s="23">
        <v>144492126</v>
      </c>
      <c r="E35" s="24">
        <v>0</v>
      </c>
      <c r="F35" s="6">
        <v>0</v>
      </c>
      <c r="G35" s="25">
        <v>0</v>
      </c>
      <c r="H35" s="26">
        <v>663559618</v>
      </c>
      <c r="I35" s="24">
        <v>-15000000</v>
      </c>
      <c r="J35" s="6">
        <v>1</v>
      </c>
      <c r="K35" s="25">
        <v>0</v>
      </c>
    </row>
    <row r="36" spans="1:11" ht="13.5">
      <c r="A36" s="22" t="s">
        <v>40</v>
      </c>
      <c r="B36" s="6">
        <v>3022715394</v>
      </c>
      <c r="C36" s="6">
        <v>15050087</v>
      </c>
      <c r="D36" s="23">
        <v>3247082328</v>
      </c>
      <c r="E36" s="24">
        <v>164615250</v>
      </c>
      <c r="F36" s="6">
        <v>266043219</v>
      </c>
      <c r="G36" s="25">
        <v>266043219</v>
      </c>
      <c r="H36" s="26">
        <v>3301944842</v>
      </c>
      <c r="I36" s="24">
        <v>70380089</v>
      </c>
      <c r="J36" s="6">
        <v>16907240</v>
      </c>
      <c r="K36" s="25">
        <v>22413484</v>
      </c>
    </row>
    <row r="37" spans="1:11" ht="13.5">
      <c r="A37" s="22" t="s">
        <v>41</v>
      </c>
      <c r="B37" s="6">
        <v>642262989</v>
      </c>
      <c r="C37" s="6">
        <v>10164655</v>
      </c>
      <c r="D37" s="23">
        <v>1735183494</v>
      </c>
      <c r="E37" s="24">
        <v>0</v>
      </c>
      <c r="F37" s="6">
        <v>0</v>
      </c>
      <c r="G37" s="25">
        <v>0</v>
      </c>
      <c r="H37" s="26">
        <v>1939069903</v>
      </c>
      <c r="I37" s="24">
        <v>7498716</v>
      </c>
      <c r="J37" s="6">
        <v>32028716</v>
      </c>
      <c r="K37" s="25">
        <v>34232516</v>
      </c>
    </row>
    <row r="38" spans="1:11" ht="13.5">
      <c r="A38" s="22" t="s">
        <v>42</v>
      </c>
      <c r="B38" s="6">
        <v>211222765</v>
      </c>
      <c r="C38" s="6">
        <v>16387032</v>
      </c>
      <c r="D38" s="23">
        <v>118822545</v>
      </c>
      <c r="E38" s="24">
        <v>0</v>
      </c>
      <c r="F38" s="6">
        <v>0</v>
      </c>
      <c r="G38" s="25">
        <v>0</v>
      </c>
      <c r="H38" s="26">
        <v>110877146</v>
      </c>
      <c r="I38" s="24">
        <v>-3420315</v>
      </c>
      <c r="J38" s="6">
        <v>-3420315</v>
      </c>
      <c r="K38" s="25">
        <v>-3420315</v>
      </c>
    </row>
    <row r="39" spans="1:11" ht="13.5">
      <c r="A39" s="22" t="s">
        <v>43</v>
      </c>
      <c r="B39" s="6">
        <v>2637841922</v>
      </c>
      <c r="C39" s="6">
        <v>-150086823</v>
      </c>
      <c r="D39" s="23">
        <v>1631068464</v>
      </c>
      <c r="E39" s="24">
        <v>-34740013</v>
      </c>
      <c r="F39" s="6">
        <v>9949202</v>
      </c>
      <c r="G39" s="25">
        <v>9949202</v>
      </c>
      <c r="H39" s="26">
        <v>1531235401</v>
      </c>
      <c r="I39" s="24">
        <v>-141763642</v>
      </c>
      <c r="J39" s="6">
        <v>-42266827</v>
      </c>
      <c r="K39" s="25">
        <v>-57410130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231193019</v>
      </c>
      <c r="C42" s="6">
        <v>0</v>
      </c>
      <c r="D42" s="23">
        <v>107052868</v>
      </c>
      <c r="E42" s="24">
        <v>0</v>
      </c>
      <c r="F42" s="6">
        <v>0</v>
      </c>
      <c r="G42" s="25">
        <v>0</v>
      </c>
      <c r="H42" s="26">
        <v>-162804701</v>
      </c>
      <c r="I42" s="24">
        <v>771640995</v>
      </c>
      <c r="J42" s="6">
        <v>824986694</v>
      </c>
      <c r="K42" s="25">
        <v>894464056</v>
      </c>
    </row>
    <row r="43" spans="1:11" ht="13.5">
      <c r="A43" s="22" t="s">
        <v>46</v>
      </c>
      <c r="B43" s="6">
        <v>-103986905</v>
      </c>
      <c r="C43" s="6">
        <v>0</v>
      </c>
      <c r="D43" s="23">
        <v>-50422333</v>
      </c>
      <c r="E43" s="24">
        <v>50422333</v>
      </c>
      <c r="F43" s="6">
        <v>50422333</v>
      </c>
      <c r="G43" s="25">
        <v>50422333</v>
      </c>
      <c r="H43" s="26">
        <v>50422333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-5551680</v>
      </c>
      <c r="C44" s="6">
        <v>0</v>
      </c>
      <c r="D44" s="23">
        <v>15785336</v>
      </c>
      <c r="E44" s="24">
        <v>-15785336</v>
      </c>
      <c r="F44" s="6">
        <v>-15785336</v>
      </c>
      <c r="G44" s="25">
        <v>-15785336</v>
      </c>
      <c r="H44" s="26">
        <v>-18347510</v>
      </c>
      <c r="I44" s="24">
        <v>2200000</v>
      </c>
      <c r="J44" s="6">
        <v>0</v>
      </c>
      <c r="K44" s="25">
        <v>0</v>
      </c>
    </row>
    <row r="45" spans="1:11" ht="13.5">
      <c r="A45" s="33" t="s">
        <v>48</v>
      </c>
      <c r="B45" s="7">
        <v>206443600</v>
      </c>
      <c r="C45" s="7">
        <v>-31201176</v>
      </c>
      <c r="D45" s="69">
        <v>33642210</v>
      </c>
      <c r="E45" s="70">
        <v>34636997</v>
      </c>
      <c r="F45" s="7">
        <v>34636997</v>
      </c>
      <c r="G45" s="71">
        <v>34636997</v>
      </c>
      <c r="H45" s="72">
        <v>-208714277</v>
      </c>
      <c r="I45" s="70">
        <v>773840995</v>
      </c>
      <c r="J45" s="7">
        <v>824986694</v>
      </c>
      <c r="K45" s="71">
        <v>894464056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206443600</v>
      </c>
      <c r="C48" s="6">
        <v>-31199611</v>
      </c>
      <c r="D48" s="23">
        <v>139656584</v>
      </c>
      <c r="E48" s="24">
        <v>0</v>
      </c>
      <c r="F48" s="6">
        <v>0</v>
      </c>
      <c r="G48" s="25">
        <v>0</v>
      </c>
      <c r="H48" s="26">
        <v>217154422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435325797.3656453</v>
      </c>
      <c r="C49" s="6">
        <f aca="true" t="shared" si="6" ref="C49:K49">+C75</f>
        <v>7939927</v>
      </c>
      <c r="D49" s="23">
        <f t="shared" si="6"/>
        <v>1652568992.8214533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1386303206.6722994</v>
      </c>
      <c r="I49" s="24">
        <f t="shared" si="6"/>
        <v>15107580.442846509</v>
      </c>
      <c r="J49" s="6">
        <f t="shared" si="6"/>
        <v>-1.0319839015147825</v>
      </c>
      <c r="K49" s="25">
        <f t="shared" si="6"/>
        <v>0</v>
      </c>
    </row>
    <row r="50" spans="1:11" ht="13.5">
      <c r="A50" s="33" t="s">
        <v>52</v>
      </c>
      <c r="B50" s="7">
        <f>+B48-B49</f>
        <v>-228882197.3656453</v>
      </c>
      <c r="C50" s="7">
        <f aca="true" t="shared" si="7" ref="C50:K50">+C48-C49</f>
        <v>-39139538</v>
      </c>
      <c r="D50" s="69">
        <f t="shared" si="7"/>
        <v>-1512912408.8214533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-1169148784.6722994</v>
      </c>
      <c r="I50" s="70">
        <f t="shared" si="7"/>
        <v>-15107580.442846509</v>
      </c>
      <c r="J50" s="7">
        <f t="shared" si="7"/>
        <v>1.0319839015147825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3022715316</v>
      </c>
      <c r="C53" s="6">
        <v>15050197</v>
      </c>
      <c r="D53" s="23">
        <v>3196659995</v>
      </c>
      <c r="E53" s="24">
        <v>0</v>
      </c>
      <c r="F53" s="6">
        <v>0</v>
      </c>
      <c r="G53" s="25">
        <v>0</v>
      </c>
      <c r="H53" s="26">
        <v>3251522509</v>
      </c>
      <c r="I53" s="24">
        <v>-106226000</v>
      </c>
      <c r="J53" s="6">
        <v>-112599560</v>
      </c>
      <c r="K53" s="25">
        <v>-112981972</v>
      </c>
    </row>
    <row r="54" spans="1:11" ht="13.5">
      <c r="A54" s="22" t="s">
        <v>55</v>
      </c>
      <c r="B54" s="6">
        <v>114464378</v>
      </c>
      <c r="C54" s="6">
        <v>0</v>
      </c>
      <c r="D54" s="23">
        <v>100591015</v>
      </c>
      <c r="E54" s="24">
        <v>106226000</v>
      </c>
      <c r="F54" s="6">
        <v>28361000</v>
      </c>
      <c r="G54" s="25">
        <v>28361000</v>
      </c>
      <c r="H54" s="26">
        <v>53113000</v>
      </c>
      <c r="I54" s="24">
        <v>106226000</v>
      </c>
      <c r="J54" s="6">
        <v>112599560</v>
      </c>
      <c r="K54" s="25">
        <v>112981972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589493</v>
      </c>
      <c r="G55" s="25">
        <v>589493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-6648833</v>
      </c>
      <c r="D56" s="23">
        <v>10260716</v>
      </c>
      <c r="E56" s="24">
        <v>28441475</v>
      </c>
      <c r="F56" s="6">
        <v>19140218</v>
      </c>
      <c r="G56" s="25">
        <v>19140218</v>
      </c>
      <c r="H56" s="26">
        <v>7753760</v>
      </c>
      <c r="I56" s="24">
        <v>32536076</v>
      </c>
      <c r="J56" s="6">
        <v>30483575</v>
      </c>
      <c r="K56" s="25">
        <v>31382998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8048894</v>
      </c>
      <c r="C59" s="6">
        <v>7155040</v>
      </c>
      <c r="D59" s="23">
        <v>2816710</v>
      </c>
      <c r="E59" s="24">
        <v>25305470</v>
      </c>
      <c r="F59" s="6">
        <v>25305470</v>
      </c>
      <c r="G59" s="25">
        <v>25305470</v>
      </c>
      <c r="H59" s="26">
        <v>25305473</v>
      </c>
      <c r="I59" s="24">
        <v>15851239</v>
      </c>
      <c r="J59" s="6">
        <v>15648314</v>
      </c>
      <c r="K59" s="25">
        <v>17810452</v>
      </c>
    </row>
    <row r="60" spans="1:11" ht="13.5">
      <c r="A60" s="90" t="s">
        <v>60</v>
      </c>
      <c r="B60" s="6">
        <v>146551464</v>
      </c>
      <c r="C60" s="6">
        <v>45226551</v>
      </c>
      <c r="D60" s="23">
        <v>48857815</v>
      </c>
      <c r="E60" s="24">
        <v>58975752</v>
      </c>
      <c r="F60" s="6">
        <v>58926203</v>
      </c>
      <c r="G60" s="25">
        <v>58926203</v>
      </c>
      <c r="H60" s="26">
        <v>58926205</v>
      </c>
      <c r="I60" s="24">
        <v>40615299</v>
      </c>
      <c r="J60" s="6">
        <v>43052216</v>
      </c>
      <c r="K60" s="25">
        <v>45635349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102</v>
      </c>
      <c r="C63" s="98">
        <v>102</v>
      </c>
      <c r="D63" s="99">
        <v>102</v>
      </c>
      <c r="E63" s="97">
        <v>102</v>
      </c>
      <c r="F63" s="98">
        <v>102</v>
      </c>
      <c r="G63" s="99">
        <v>102</v>
      </c>
      <c r="H63" s="100">
        <v>102</v>
      </c>
      <c r="I63" s="97">
        <v>102</v>
      </c>
      <c r="J63" s="98">
        <v>102</v>
      </c>
      <c r="K63" s="99">
        <v>102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59263</v>
      </c>
      <c r="C65" s="98">
        <v>59263</v>
      </c>
      <c r="D65" s="99">
        <v>59263</v>
      </c>
      <c r="E65" s="97">
        <v>59263</v>
      </c>
      <c r="F65" s="98">
        <v>59263</v>
      </c>
      <c r="G65" s="99">
        <v>59263</v>
      </c>
      <c r="H65" s="100">
        <v>59263</v>
      </c>
      <c r="I65" s="97">
        <v>59263</v>
      </c>
      <c r="J65" s="98">
        <v>59263</v>
      </c>
      <c r="K65" s="99">
        <v>59263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0.7733352924002953</v>
      </c>
      <c r="C70" s="5">
        <f aca="true" t="shared" si="8" ref="C70:K70">IF(ISERROR(C71/C72),0,(C71/C72))</f>
        <v>0</v>
      </c>
      <c r="D70" s="5">
        <f t="shared" si="8"/>
        <v>1.3814994525752826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1.0812361724568984</v>
      </c>
      <c r="I70" s="5">
        <f t="shared" si="8"/>
        <v>1.0071720295231006</v>
      </c>
      <c r="J70" s="5">
        <f t="shared" si="8"/>
        <v>1.0319839015147825</v>
      </c>
      <c r="K70" s="5">
        <f t="shared" si="8"/>
        <v>1.043783648084867</v>
      </c>
    </row>
    <row r="71" spans="1:11" ht="12.75" hidden="1">
      <c r="A71" s="2" t="s">
        <v>92</v>
      </c>
      <c r="B71" s="2">
        <f>+B83</f>
        <v>640047624</v>
      </c>
      <c r="C71" s="2">
        <f aca="true" t="shared" si="9" ref="C71:K71">+C83</f>
        <v>0</v>
      </c>
      <c r="D71" s="2">
        <f t="shared" si="9"/>
        <v>1253319764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1261219162</v>
      </c>
      <c r="I71" s="2">
        <f t="shared" si="9"/>
        <v>1371346000</v>
      </c>
      <c r="J71" s="2">
        <f t="shared" si="9"/>
        <v>1456564000</v>
      </c>
      <c r="K71" s="2">
        <f t="shared" si="9"/>
        <v>1563528000</v>
      </c>
    </row>
    <row r="72" spans="1:11" ht="12.75" hidden="1">
      <c r="A72" s="2" t="s">
        <v>93</v>
      </c>
      <c r="B72" s="2">
        <f>+B77</f>
        <v>827645693</v>
      </c>
      <c r="C72" s="2">
        <f aca="true" t="shared" si="10" ref="C72:K72">+C77</f>
        <v>-749815052</v>
      </c>
      <c r="D72" s="2">
        <f t="shared" si="10"/>
        <v>907216982</v>
      </c>
      <c r="E72" s="2">
        <f t="shared" si="10"/>
        <v>1318873319</v>
      </c>
      <c r="F72" s="2">
        <f t="shared" si="10"/>
        <v>1252023455</v>
      </c>
      <c r="G72" s="2">
        <f t="shared" si="10"/>
        <v>1252023455</v>
      </c>
      <c r="H72" s="2">
        <f t="shared" si="10"/>
        <v>1166460385</v>
      </c>
      <c r="I72" s="2">
        <f t="shared" si="10"/>
        <v>1361580703</v>
      </c>
      <c r="J72" s="2">
        <f t="shared" si="10"/>
        <v>1411421242</v>
      </c>
      <c r="K72" s="2">
        <f t="shared" si="10"/>
        <v>1497942608</v>
      </c>
    </row>
    <row r="73" spans="1:11" ht="12.75" hidden="1">
      <c r="A73" s="2" t="s">
        <v>94</v>
      </c>
      <c r="B73" s="2">
        <f>+B74</f>
        <v>-358734729.5</v>
      </c>
      <c r="C73" s="2">
        <f aca="true" t="shared" si="11" ref="C73:K73">+(C78+C80+C81+C82)-(B78+B80+B81+B82)</f>
        <v>-592284890</v>
      </c>
      <c r="D73" s="2">
        <f t="shared" si="11"/>
        <v>388103997</v>
      </c>
      <c r="E73" s="2">
        <f t="shared" si="11"/>
        <v>-32808079</v>
      </c>
      <c r="F73" s="2">
        <f>+(F78+F80+F81+F82)-(D78+D80+D81+D82)</f>
        <v>-32808079</v>
      </c>
      <c r="G73" s="2">
        <f>+(G78+G80+G81+G82)-(D78+D80+D81+D82)</f>
        <v>-32808079</v>
      </c>
      <c r="H73" s="2">
        <f>+(H78+H80+H81+H82)-(D78+D80+D81+D82)</f>
        <v>441569654</v>
      </c>
      <c r="I73" s="2">
        <f>+(I78+I80+I81+I82)-(E78+E80+E81+E82)</f>
        <v>-15000000</v>
      </c>
      <c r="J73" s="2">
        <f t="shared" si="11"/>
        <v>15000001</v>
      </c>
      <c r="K73" s="2">
        <f t="shared" si="11"/>
        <v>-1</v>
      </c>
    </row>
    <row r="74" spans="1:11" ht="12.75" hidden="1">
      <c r="A74" s="2" t="s">
        <v>95</v>
      </c>
      <c r="B74" s="2">
        <f>+TREND(C74:E74)</f>
        <v>-358734729.5</v>
      </c>
      <c r="C74" s="2">
        <f>+C73</f>
        <v>-592284890</v>
      </c>
      <c r="D74" s="2">
        <f aca="true" t="shared" si="12" ref="D74:K74">+D73</f>
        <v>388103997</v>
      </c>
      <c r="E74" s="2">
        <f t="shared" si="12"/>
        <v>-32808079</v>
      </c>
      <c r="F74" s="2">
        <f t="shared" si="12"/>
        <v>-32808079</v>
      </c>
      <c r="G74" s="2">
        <f t="shared" si="12"/>
        <v>-32808079</v>
      </c>
      <c r="H74" s="2">
        <f t="shared" si="12"/>
        <v>441569654</v>
      </c>
      <c r="I74" s="2">
        <f t="shared" si="12"/>
        <v>-15000000</v>
      </c>
      <c r="J74" s="2">
        <f t="shared" si="12"/>
        <v>15000001</v>
      </c>
      <c r="K74" s="2">
        <f t="shared" si="12"/>
        <v>-1</v>
      </c>
    </row>
    <row r="75" spans="1:11" ht="12.75" hidden="1">
      <c r="A75" s="2" t="s">
        <v>96</v>
      </c>
      <c r="B75" s="2">
        <f>+B84-(((B80+B81+B78)*B70)-B79)</f>
        <v>435325797.3656453</v>
      </c>
      <c r="C75" s="2">
        <f aca="true" t="shared" si="13" ref="C75:K75">+C84-(((C80+C81+C78)*C70)-C79)</f>
        <v>7939927</v>
      </c>
      <c r="D75" s="2">
        <f t="shared" si="13"/>
        <v>1652568992.8214533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1386303206.6722994</v>
      </c>
      <c r="I75" s="2">
        <f t="shared" si="13"/>
        <v>15107580.442846509</v>
      </c>
      <c r="J75" s="2">
        <f t="shared" si="13"/>
        <v>-1.0319839015147825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827645693</v>
      </c>
      <c r="C77" s="3">
        <v>-749815052</v>
      </c>
      <c r="D77" s="3">
        <v>907216982</v>
      </c>
      <c r="E77" s="3">
        <v>1318873319</v>
      </c>
      <c r="F77" s="3">
        <v>1252023455</v>
      </c>
      <c r="G77" s="3">
        <v>1252023455</v>
      </c>
      <c r="H77" s="3">
        <v>1166460385</v>
      </c>
      <c r="I77" s="3">
        <v>1361580703</v>
      </c>
      <c r="J77" s="3">
        <v>1411421242</v>
      </c>
      <c r="K77" s="3">
        <v>1497942608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591369586</v>
      </c>
      <c r="C79" s="3">
        <v>7939927</v>
      </c>
      <c r="D79" s="3">
        <v>1697893336</v>
      </c>
      <c r="E79" s="3">
        <v>0</v>
      </c>
      <c r="F79" s="3">
        <v>0</v>
      </c>
      <c r="G79" s="3">
        <v>0</v>
      </c>
      <c r="H79" s="3">
        <v>1899217571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197499456</v>
      </c>
      <c r="C80" s="3">
        <v>-262696266</v>
      </c>
      <c r="D80" s="3">
        <v>-744914882</v>
      </c>
      <c r="E80" s="3">
        <v>0</v>
      </c>
      <c r="F80" s="3">
        <v>0</v>
      </c>
      <c r="G80" s="3">
        <v>0</v>
      </c>
      <c r="H80" s="3">
        <v>-488092419</v>
      </c>
      <c r="I80" s="3">
        <v>-15000000</v>
      </c>
      <c r="J80" s="3">
        <v>1</v>
      </c>
      <c r="K80" s="3">
        <v>0</v>
      </c>
    </row>
    <row r="81" spans="1:11" ht="12.75" hidden="1">
      <c r="A81" s="1" t="s">
        <v>70</v>
      </c>
      <c r="B81" s="3">
        <v>4280794</v>
      </c>
      <c r="C81" s="3">
        <v>-92599652</v>
      </c>
      <c r="D81" s="3">
        <v>777722961</v>
      </c>
      <c r="E81" s="3">
        <v>0</v>
      </c>
      <c r="F81" s="3">
        <v>0</v>
      </c>
      <c r="G81" s="3">
        <v>0</v>
      </c>
      <c r="H81" s="3">
        <v>962470152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35208722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640047624</v>
      </c>
      <c r="C83" s="3">
        <v>0</v>
      </c>
      <c r="D83" s="3">
        <v>1253319764</v>
      </c>
      <c r="E83" s="3">
        <v>0</v>
      </c>
      <c r="F83" s="3">
        <v>0</v>
      </c>
      <c r="G83" s="3">
        <v>0</v>
      </c>
      <c r="H83" s="3">
        <v>1261219162</v>
      </c>
      <c r="I83" s="3">
        <v>1371346000</v>
      </c>
      <c r="J83" s="3">
        <v>1456564000</v>
      </c>
      <c r="K83" s="3">
        <v>1563528000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165070207</v>
      </c>
      <c r="C5" s="6">
        <v>198611191</v>
      </c>
      <c r="D5" s="23">
        <v>187202635</v>
      </c>
      <c r="E5" s="24">
        <v>288520032</v>
      </c>
      <c r="F5" s="6">
        <v>224520003</v>
      </c>
      <c r="G5" s="25">
        <v>224520003</v>
      </c>
      <c r="H5" s="26">
        <v>240250440</v>
      </c>
      <c r="I5" s="24">
        <v>250220360</v>
      </c>
      <c r="J5" s="6">
        <v>266234464</v>
      </c>
      <c r="K5" s="25">
        <v>292857910</v>
      </c>
    </row>
    <row r="6" spans="1:11" ht="13.5">
      <c r="A6" s="22" t="s">
        <v>19</v>
      </c>
      <c r="B6" s="6">
        <v>821304414</v>
      </c>
      <c r="C6" s="6">
        <v>964315997</v>
      </c>
      <c r="D6" s="23">
        <v>1019293097</v>
      </c>
      <c r="E6" s="24">
        <v>1290959112</v>
      </c>
      <c r="F6" s="6">
        <v>1196864874</v>
      </c>
      <c r="G6" s="25">
        <v>1196864874</v>
      </c>
      <c r="H6" s="26">
        <v>1173932349</v>
      </c>
      <c r="I6" s="24">
        <v>1206207152</v>
      </c>
      <c r="J6" s="6">
        <v>1282108138</v>
      </c>
      <c r="K6" s="25">
        <v>1362786159</v>
      </c>
    </row>
    <row r="7" spans="1:11" ht="13.5">
      <c r="A7" s="22" t="s">
        <v>20</v>
      </c>
      <c r="B7" s="6">
        <v>7872932</v>
      </c>
      <c r="C7" s="6">
        <v>30702611</v>
      </c>
      <c r="D7" s="23">
        <v>38575280</v>
      </c>
      <c r="E7" s="24">
        <v>2473344</v>
      </c>
      <c r="F7" s="6">
        <v>3473344</v>
      </c>
      <c r="G7" s="25">
        <v>3473344</v>
      </c>
      <c r="H7" s="26">
        <v>10065243</v>
      </c>
      <c r="I7" s="24">
        <v>3391873</v>
      </c>
      <c r="J7" s="6">
        <v>3731061</v>
      </c>
      <c r="K7" s="25">
        <v>4104167</v>
      </c>
    </row>
    <row r="8" spans="1:11" ht="13.5">
      <c r="A8" s="22" t="s">
        <v>21</v>
      </c>
      <c r="B8" s="6">
        <v>260590295</v>
      </c>
      <c r="C8" s="6">
        <v>322191253</v>
      </c>
      <c r="D8" s="23">
        <v>439135601</v>
      </c>
      <c r="E8" s="24">
        <v>344609928</v>
      </c>
      <c r="F8" s="6">
        <v>342865672</v>
      </c>
      <c r="G8" s="25">
        <v>342865672</v>
      </c>
      <c r="H8" s="26">
        <v>316844049</v>
      </c>
      <c r="I8" s="24">
        <v>421521713</v>
      </c>
      <c r="J8" s="6">
        <v>372573561</v>
      </c>
      <c r="K8" s="25">
        <v>403826911</v>
      </c>
    </row>
    <row r="9" spans="1:11" ht="13.5">
      <c r="A9" s="22" t="s">
        <v>22</v>
      </c>
      <c r="B9" s="6">
        <v>82988568</v>
      </c>
      <c r="C9" s="6">
        <v>37447164</v>
      </c>
      <c r="D9" s="23">
        <v>16759963</v>
      </c>
      <c r="E9" s="24">
        <v>98001708</v>
      </c>
      <c r="F9" s="6">
        <v>90438765</v>
      </c>
      <c r="G9" s="25">
        <v>90438765</v>
      </c>
      <c r="H9" s="26">
        <v>69964343</v>
      </c>
      <c r="I9" s="24">
        <v>112337811</v>
      </c>
      <c r="J9" s="6">
        <v>119723050</v>
      </c>
      <c r="K9" s="25">
        <v>131693854</v>
      </c>
    </row>
    <row r="10" spans="1:11" ht="25.5">
      <c r="A10" s="27" t="s">
        <v>86</v>
      </c>
      <c r="B10" s="28">
        <f>SUM(B5:B9)</f>
        <v>1337826416</v>
      </c>
      <c r="C10" s="29">
        <f aca="true" t="shared" si="0" ref="C10:K10">SUM(C5:C9)</f>
        <v>1553268216</v>
      </c>
      <c r="D10" s="30">
        <f t="shared" si="0"/>
        <v>1700966576</v>
      </c>
      <c r="E10" s="28">
        <f t="shared" si="0"/>
        <v>2024564124</v>
      </c>
      <c r="F10" s="29">
        <f t="shared" si="0"/>
        <v>1858162658</v>
      </c>
      <c r="G10" s="31">
        <f t="shared" si="0"/>
        <v>1858162658</v>
      </c>
      <c r="H10" s="32">
        <f t="shared" si="0"/>
        <v>1811056424</v>
      </c>
      <c r="I10" s="28">
        <f t="shared" si="0"/>
        <v>1993678909</v>
      </c>
      <c r="J10" s="29">
        <f t="shared" si="0"/>
        <v>2044370274</v>
      </c>
      <c r="K10" s="31">
        <f t="shared" si="0"/>
        <v>2195269001</v>
      </c>
    </row>
    <row r="11" spans="1:11" ht="13.5">
      <c r="A11" s="22" t="s">
        <v>23</v>
      </c>
      <c r="B11" s="6">
        <v>420564296</v>
      </c>
      <c r="C11" s="6">
        <v>521237169</v>
      </c>
      <c r="D11" s="23">
        <v>526998728</v>
      </c>
      <c r="E11" s="24">
        <v>546658920</v>
      </c>
      <c r="F11" s="6">
        <v>547462902</v>
      </c>
      <c r="G11" s="25">
        <v>547462902</v>
      </c>
      <c r="H11" s="26">
        <v>523801937</v>
      </c>
      <c r="I11" s="24">
        <v>570308407</v>
      </c>
      <c r="J11" s="6">
        <v>606088188</v>
      </c>
      <c r="K11" s="25">
        <v>644863259</v>
      </c>
    </row>
    <row r="12" spans="1:11" ht="13.5">
      <c r="A12" s="22" t="s">
        <v>24</v>
      </c>
      <c r="B12" s="6">
        <v>21369653</v>
      </c>
      <c r="C12" s="6">
        <v>26442782</v>
      </c>
      <c r="D12" s="23">
        <v>26759488</v>
      </c>
      <c r="E12" s="24">
        <v>30153060</v>
      </c>
      <c r="F12" s="6">
        <v>29258452</v>
      </c>
      <c r="G12" s="25">
        <v>29258452</v>
      </c>
      <c r="H12" s="26">
        <v>27110929</v>
      </c>
      <c r="I12" s="24">
        <v>29713628</v>
      </c>
      <c r="J12" s="6">
        <v>31615299</v>
      </c>
      <c r="K12" s="25">
        <v>33638680</v>
      </c>
    </row>
    <row r="13" spans="1:11" ht="13.5">
      <c r="A13" s="22" t="s">
        <v>87</v>
      </c>
      <c r="B13" s="6">
        <v>221981904</v>
      </c>
      <c r="C13" s="6">
        <v>213416012</v>
      </c>
      <c r="D13" s="23">
        <v>183161502</v>
      </c>
      <c r="E13" s="24">
        <v>204968256</v>
      </c>
      <c r="F13" s="6">
        <v>159968004</v>
      </c>
      <c r="G13" s="25">
        <v>159968004</v>
      </c>
      <c r="H13" s="26">
        <v>194146732</v>
      </c>
      <c r="I13" s="24">
        <v>178910022</v>
      </c>
      <c r="J13" s="6">
        <v>190355976</v>
      </c>
      <c r="K13" s="25">
        <v>202534448</v>
      </c>
    </row>
    <row r="14" spans="1:11" ht="13.5">
      <c r="A14" s="22" t="s">
        <v>25</v>
      </c>
      <c r="B14" s="6">
        <v>65808476</v>
      </c>
      <c r="C14" s="6">
        <v>38140672</v>
      </c>
      <c r="D14" s="23">
        <v>47689077</v>
      </c>
      <c r="E14" s="24">
        <v>42422700</v>
      </c>
      <c r="F14" s="6">
        <v>42422691</v>
      </c>
      <c r="G14" s="25">
        <v>42422691</v>
      </c>
      <c r="H14" s="26">
        <v>55288775</v>
      </c>
      <c r="I14" s="24">
        <v>43018618</v>
      </c>
      <c r="J14" s="6">
        <v>45771811</v>
      </c>
      <c r="K14" s="25">
        <v>48701206</v>
      </c>
    </row>
    <row r="15" spans="1:11" ht="13.5">
      <c r="A15" s="22" t="s">
        <v>26</v>
      </c>
      <c r="B15" s="6">
        <v>557022101</v>
      </c>
      <c r="C15" s="6">
        <v>689791886</v>
      </c>
      <c r="D15" s="23">
        <v>728262670</v>
      </c>
      <c r="E15" s="24">
        <v>852627180</v>
      </c>
      <c r="F15" s="6">
        <v>796467424</v>
      </c>
      <c r="G15" s="25">
        <v>796467424</v>
      </c>
      <c r="H15" s="26">
        <v>853550753</v>
      </c>
      <c r="I15" s="24">
        <v>815073942</v>
      </c>
      <c r="J15" s="6">
        <v>867668793</v>
      </c>
      <c r="K15" s="25">
        <v>923199266</v>
      </c>
    </row>
    <row r="16" spans="1:11" ht="13.5">
      <c r="A16" s="22" t="s">
        <v>21</v>
      </c>
      <c r="B16" s="6">
        <v>1500000</v>
      </c>
      <c r="C16" s="6">
        <v>4415005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260848478</v>
      </c>
      <c r="C17" s="6">
        <v>443242970</v>
      </c>
      <c r="D17" s="23">
        <v>429905410</v>
      </c>
      <c r="E17" s="24">
        <v>416615796</v>
      </c>
      <c r="F17" s="6">
        <v>361516224</v>
      </c>
      <c r="G17" s="25">
        <v>361516224</v>
      </c>
      <c r="H17" s="26">
        <v>476461801</v>
      </c>
      <c r="I17" s="24">
        <v>445648279</v>
      </c>
      <c r="J17" s="6">
        <v>477315564</v>
      </c>
      <c r="K17" s="25">
        <v>507805469</v>
      </c>
    </row>
    <row r="18" spans="1:11" ht="13.5">
      <c r="A18" s="33" t="s">
        <v>28</v>
      </c>
      <c r="B18" s="34">
        <f>SUM(B11:B17)</f>
        <v>1549094908</v>
      </c>
      <c r="C18" s="35">
        <f aca="true" t="shared" si="1" ref="C18:K18">SUM(C11:C17)</f>
        <v>1936686496</v>
      </c>
      <c r="D18" s="36">
        <f t="shared" si="1"/>
        <v>1942776875</v>
      </c>
      <c r="E18" s="34">
        <f t="shared" si="1"/>
        <v>2093445912</v>
      </c>
      <c r="F18" s="35">
        <f t="shared" si="1"/>
        <v>1937095697</v>
      </c>
      <c r="G18" s="37">
        <f t="shared" si="1"/>
        <v>1937095697</v>
      </c>
      <c r="H18" s="38">
        <f t="shared" si="1"/>
        <v>2130360927</v>
      </c>
      <c r="I18" s="34">
        <f t="shared" si="1"/>
        <v>2082672896</v>
      </c>
      <c r="J18" s="35">
        <f t="shared" si="1"/>
        <v>2218815631</v>
      </c>
      <c r="K18" s="37">
        <f t="shared" si="1"/>
        <v>2360742328</v>
      </c>
    </row>
    <row r="19" spans="1:11" ht="13.5">
      <c r="A19" s="33" t="s">
        <v>29</v>
      </c>
      <c r="B19" s="39">
        <f>+B10-B18</f>
        <v>-211268492</v>
      </c>
      <c r="C19" s="40">
        <f aca="true" t="shared" si="2" ref="C19:K19">+C10-C18</f>
        <v>-383418280</v>
      </c>
      <c r="D19" s="41">
        <f t="shared" si="2"/>
        <v>-241810299</v>
      </c>
      <c r="E19" s="39">
        <f t="shared" si="2"/>
        <v>-68881788</v>
      </c>
      <c r="F19" s="40">
        <f t="shared" si="2"/>
        <v>-78933039</v>
      </c>
      <c r="G19" s="42">
        <f t="shared" si="2"/>
        <v>-78933039</v>
      </c>
      <c r="H19" s="43">
        <f t="shared" si="2"/>
        <v>-319304503</v>
      </c>
      <c r="I19" s="39">
        <f t="shared" si="2"/>
        <v>-88993987</v>
      </c>
      <c r="J19" s="40">
        <f t="shared" si="2"/>
        <v>-174445357</v>
      </c>
      <c r="K19" s="42">
        <f t="shared" si="2"/>
        <v>-165473327</v>
      </c>
    </row>
    <row r="20" spans="1:11" ht="25.5">
      <c r="A20" s="44" t="s">
        <v>30</v>
      </c>
      <c r="B20" s="45">
        <v>236367157</v>
      </c>
      <c r="C20" s="46">
        <v>193975411</v>
      </c>
      <c r="D20" s="47">
        <v>157975000</v>
      </c>
      <c r="E20" s="45">
        <v>257343276</v>
      </c>
      <c r="F20" s="46">
        <v>216901028</v>
      </c>
      <c r="G20" s="48">
        <v>216901028</v>
      </c>
      <c r="H20" s="49">
        <v>246795533</v>
      </c>
      <c r="I20" s="45">
        <v>173051300</v>
      </c>
      <c r="J20" s="46">
        <v>200623450</v>
      </c>
      <c r="K20" s="48">
        <v>236557100</v>
      </c>
    </row>
    <row r="21" spans="1:11" ht="63.75">
      <c r="A21" s="50" t="s">
        <v>88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25098665</v>
      </c>
      <c r="C22" s="58">
        <f aca="true" t="shared" si="3" ref="C22:K22">SUM(C19:C21)</f>
        <v>-189442869</v>
      </c>
      <c r="D22" s="59">
        <f t="shared" si="3"/>
        <v>-83835299</v>
      </c>
      <c r="E22" s="57">
        <f t="shared" si="3"/>
        <v>188461488</v>
      </c>
      <c r="F22" s="58">
        <f t="shared" si="3"/>
        <v>137967989</v>
      </c>
      <c r="G22" s="60">
        <f t="shared" si="3"/>
        <v>137967989</v>
      </c>
      <c r="H22" s="61">
        <f t="shared" si="3"/>
        <v>-72508970</v>
      </c>
      <c r="I22" s="57">
        <f t="shared" si="3"/>
        <v>84057313</v>
      </c>
      <c r="J22" s="58">
        <f t="shared" si="3"/>
        <v>26178093</v>
      </c>
      <c r="K22" s="60">
        <f t="shared" si="3"/>
        <v>71083773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25098665</v>
      </c>
      <c r="C24" s="40">
        <f aca="true" t="shared" si="4" ref="C24:K24">SUM(C22:C23)</f>
        <v>-189442869</v>
      </c>
      <c r="D24" s="41">
        <f t="shared" si="4"/>
        <v>-83835299</v>
      </c>
      <c r="E24" s="39">
        <f t="shared" si="4"/>
        <v>188461488</v>
      </c>
      <c r="F24" s="40">
        <f t="shared" si="4"/>
        <v>137967989</v>
      </c>
      <c r="G24" s="42">
        <f t="shared" si="4"/>
        <v>137967989</v>
      </c>
      <c r="H24" s="43">
        <f t="shared" si="4"/>
        <v>-72508970</v>
      </c>
      <c r="I24" s="39">
        <f t="shared" si="4"/>
        <v>84057313</v>
      </c>
      <c r="J24" s="40">
        <f t="shared" si="4"/>
        <v>26178093</v>
      </c>
      <c r="K24" s="42">
        <f t="shared" si="4"/>
        <v>71083773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226742958</v>
      </c>
      <c r="C27" s="7">
        <v>657535130</v>
      </c>
      <c r="D27" s="69">
        <v>366805105</v>
      </c>
      <c r="E27" s="70">
        <v>397843368</v>
      </c>
      <c r="F27" s="7">
        <v>231714593</v>
      </c>
      <c r="G27" s="71">
        <v>231714593</v>
      </c>
      <c r="H27" s="72">
        <v>224505553</v>
      </c>
      <c r="I27" s="70">
        <v>194651300</v>
      </c>
      <c r="J27" s="7">
        <v>200623450</v>
      </c>
      <c r="K27" s="71">
        <v>236557100</v>
      </c>
    </row>
    <row r="28" spans="1:11" ht="13.5">
      <c r="A28" s="73" t="s">
        <v>34</v>
      </c>
      <c r="B28" s="6">
        <v>224195125</v>
      </c>
      <c r="C28" s="6">
        <v>82178895</v>
      </c>
      <c r="D28" s="23">
        <v>25050721</v>
      </c>
      <c r="E28" s="24">
        <v>206088324</v>
      </c>
      <c r="F28" s="6">
        <v>173727593</v>
      </c>
      <c r="G28" s="25">
        <v>173727593</v>
      </c>
      <c r="H28" s="26">
        <v>140956250</v>
      </c>
      <c r="I28" s="24">
        <v>133067300</v>
      </c>
      <c r="J28" s="6">
        <v>158623450</v>
      </c>
      <c r="K28" s="25">
        <v>194557100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2547833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61584000</v>
      </c>
      <c r="J31" s="6">
        <v>42000000</v>
      </c>
      <c r="K31" s="25">
        <v>42000000</v>
      </c>
    </row>
    <row r="32" spans="1:11" ht="13.5">
      <c r="A32" s="33" t="s">
        <v>37</v>
      </c>
      <c r="B32" s="7">
        <f>SUM(B28:B31)</f>
        <v>226742958</v>
      </c>
      <c r="C32" s="7">
        <f aca="true" t="shared" si="5" ref="C32:K32">SUM(C28:C31)</f>
        <v>82178895</v>
      </c>
      <c r="D32" s="69">
        <f t="shared" si="5"/>
        <v>25050721</v>
      </c>
      <c r="E32" s="70">
        <f t="shared" si="5"/>
        <v>206088324</v>
      </c>
      <c r="F32" s="7">
        <f t="shared" si="5"/>
        <v>173727593</v>
      </c>
      <c r="G32" s="71">
        <f t="shared" si="5"/>
        <v>173727593</v>
      </c>
      <c r="H32" s="72">
        <f t="shared" si="5"/>
        <v>140956250</v>
      </c>
      <c r="I32" s="70">
        <f t="shared" si="5"/>
        <v>194651300</v>
      </c>
      <c r="J32" s="7">
        <f t="shared" si="5"/>
        <v>200623450</v>
      </c>
      <c r="K32" s="71">
        <f t="shared" si="5"/>
        <v>236557100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344763836</v>
      </c>
      <c r="C35" s="6">
        <v>541906969</v>
      </c>
      <c r="D35" s="23">
        <v>756370642</v>
      </c>
      <c r="E35" s="24">
        <v>458240814</v>
      </c>
      <c r="F35" s="6">
        <v>372415602</v>
      </c>
      <c r="G35" s="25">
        <v>372415602</v>
      </c>
      <c r="H35" s="26">
        <v>1059597977</v>
      </c>
      <c r="I35" s="24">
        <v>374461137</v>
      </c>
      <c r="J35" s="6">
        <v>383207094</v>
      </c>
      <c r="K35" s="25">
        <v>396894327</v>
      </c>
    </row>
    <row r="36" spans="1:11" ht="13.5">
      <c r="A36" s="22" t="s">
        <v>40</v>
      </c>
      <c r="B36" s="6">
        <v>4021450867</v>
      </c>
      <c r="C36" s="6">
        <v>4061547056</v>
      </c>
      <c r="D36" s="23">
        <v>4268778635</v>
      </c>
      <c r="E36" s="24">
        <v>4752754443</v>
      </c>
      <c r="F36" s="6">
        <v>4756004365</v>
      </c>
      <c r="G36" s="25">
        <v>4756004365</v>
      </c>
      <c r="H36" s="26">
        <v>4324614121</v>
      </c>
      <c r="I36" s="24">
        <v>4538603158</v>
      </c>
      <c r="J36" s="6">
        <v>4533129353</v>
      </c>
      <c r="K36" s="25">
        <v>4556884532</v>
      </c>
    </row>
    <row r="37" spans="1:11" ht="13.5">
      <c r="A37" s="22" t="s">
        <v>41</v>
      </c>
      <c r="B37" s="6">
        <v>737076729</v>
      </c>
      <c r="C37" s="6">
        <v>1152846839</v>
      </c>
      <c r="D37" s="23">
        <v>1654713326</v>
      </c>
      <c r="E37" s="24">
        <v>672033588</v>
      </c>
      <c r="F37" s="6">
        <v>688631876</v>
      </c>
      <c r="G37" s="25">
        <v>688631876</v>
      </c>
      <c r="H37" s="26">
        <v>2114663272</v>
      </c>
      <c r="I37" s="24">
        <v>327906885</v>
      </c>
      <c r="J37" s="6">
        <v>369409393</v>
      </c>
      <c r="K37" s="25">
        <v>354251757</v>
      </c>
    </row>
    <row r="38" spans="1:11" ht="13.5">
      <c r="A38" s="22" t="s">
        <v>42</v>
      </c>
      <c r="B38" s="6">
        <v>289555162</v>
      </c>
      <c r="C38" s="6">
        <v>300467188</v>
      </c>
      <c r="D38" s="23">
        <v>320773765</v>
      </c>
      <c r="E38" s="24">
        <v>539650302</v>
      </c>
      <c r="F38" s="6">
        <v>539650302</v>
      </c>
      <c r="G38" s="25">
        <v>539650302</v>
      </c>
      <c r="H38" s="26">
        <v>313343338</v>
      </c>
      <c r="I38" s="24">
        <v>431176803</v>
      </c>
      <c r="J38" s="6">
        <v>401876603</v>
      </c>
      <c r="K38" s="25">
        <v>380858181</v>
      </c>
    </row>
    <row r="39" spans="1:11" ht="13.5">
      <c r="A39" s="22" t="s">
        <v>43</v>
      </c>
      <c r="B39" s="6">
        <v>3339582812</v>
      </c>
      <c r="C39" s="6">
        <v>3339582860</v>
      </c>
      <c r="D39" s="23">
        <v>3133497462</v>
      </c>
      <c r="E39" s="24">
        <v>3810849877</v>
      </c>
      <c r="F39" s="6">
        <v>3711676298</v>
      </c>
      <c r="G39" s="25">
        <v>3711676298</v>
      </c>
      <c r="H39" s="26">
        <v>3028714425</v>
      </c>
      <c r="I39" s="24">
        <v>4153980607</v>
      </c>
      <c r="J39" s="6">
        <v>4145050451</v>
      </c>
      <c r="K39" s="25">
        <v>4218668921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287614600</v>
      </c>
      <c r="C42" s="6">
        <v>1799567805</v>
      </c>
      <c r="D42" s="23">
        <v>3206078566</v>
      </c>
      <c r="E42" s="24">
        <v>228372060</v>
      </c>
      <c r="F42" s="6">
        <v>206714254</v>
      </c>
      <c r="G42" s="25">
        <v>206714254</v>
      </c>
      <c r="H42" s="26">
        <v>3329908639</v>
      </c>
      <c r="I42" s="24">
        <v>22915132</v>
      </c>
      <c r="J42" s="6">
        <v>18214315</v>
      </c>
      <c r="K42" s="25">
        <v>21432866</v>
      </c>
    </row>
    <row r="43" spans="1:11" ht="13.5">
      <c r="A43" s="22" t="s">
        <v>46</v>
      </c>
      <c r="B43" s="6">
        <v>-226616796</v>
      </c>
      <c r="C43" s="6">
        <v>-209970653</v>
      </c>
      <c r="D43" s="23">
        <v>-209589804</v>
      </c>
      <c r="E43" s="24">
        <v>-1627897</v>
      </c>
      <c r="F43" s="6">
        <v>160472335</v>
      </c>
      <c r="G43" s="25">
        <v>160472335</v>
      </c>
      <c r="H43" s="26">
        <v>-169881317</v>
      </c>
      <c r="I43" s="24">
        <v>-194651364</v>
      </c>
      <c r="J43" s="6">
        <v>-200623500</v>
      </c>
      <c r="K43" s="25">
        <v>-236557140</v>
      </c>
    </row>
    <row r="44" spans="1:11" ht="13.5">
      <c r="A44" s="22" t="s">
        <v>47</v>
      </c>
      <c r="B44" s="6">
        <v>-14083973</v>
      </c>
      <c r="C44" s="6">
        <v>61048092</v>
      </c>
      <c r="D44" s="23">
        <v>-5406279</v>
      </c>
      <c r="E44" s="24">
        <v>-7698011</v>
      </c>
      <c r="F44" s="6">
        <v>-1</v>
      </c>
      <c r="G44" s="25">
        <v>-1</v>
      </c>
      <c r="H44" s="26">
        <v>10009632</v>
      </c>
      <c r="I44" s="24">
        <v>-9999999</v>
      </c>
      <c r="J44" s="6">
        <v>-160000</v>
      </c>
      <c r="K44" s="25">
        <v>-1840000</v>
      </c>
    </row>
    <row r="45" spans="1:11" ht="13.5">
      <c r="A45" s="33" t="s">
        <v>48</v>
      </c>
      <c r="B45" s="7">
        <v>127942966</v>
      </c>
      <c r="C45" s="7">
        <v>1790743200</v>
      </c>
      <c r="D45" s="69">
        <v>3047069811</v>
      </c>
      <c r="E45" s="70">
        <v>316279347</v>
      </c>
      <c r="F45" s="7">
        <v>489106511</v>
      </c>
      <c r="G45" s="71">
        <v>489106511</v>
      </c>
      <c r="H45" s="72">
        <v>3204229654</v>
      </c>
      <c r="I45" s="70">
        <v>-111525688</v>
      </c>
      <c r="J45" s="7">
        <v>-109434126</v>
      </c>
      <c r="K45" s="71">
        <v>-147150102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127942966</v>
      </c>
      <c r="C48" s="6">
        <v>56008230</v>
      </c>
      <c r="D48" s="23">
        <v>34192705</v>
      </c>
      <c r="E48" s="24">
        <v>164810247</v>
      </c>
      <c r="F48" s="6">
        <v>90806847</v>
      </c>
      <c r="G48" s="25">
        <v>90806847</v>
      </c>
      <c r="H48" s="26">
        <v>58291125</v>
      </c>
      <c r="I48" s="24">
        <v>73135059</v>
      </c>
      <c r="J48" s="6">
        <v>69814173</v>
      </c>
      <c r="K48" s="25">
        <v>68512332</v>
      </c>
    </row>
    <row r="49" spans="1:11" ht="13.5">
      <c r="A49" s="22" t="s">
        <v>51</v>
      </c>
      <c r="B49" s="6">
        <f>+B75</f>
        <v>497130716.3122664</v>
      </c>
      <c r="C49" s="6">
        <f aca="true" t="shared" si="6" ref="C49:K49">+C75</f>
        <v>472198611.59829247</v>
      </c>
      <c r="D49" s="23">
        <f t="shared" si="6"/>
        <v>746603688.3208638</v>
      </c>
      <c r="E49" s="24">
        <f t="shared" si="6"/>
        <v>515142195.97253686</v>
      </c>
      <c r="F49" s="6">
        <f t="shared" si="6"/>
        <v>535175984.4794915</v>
      </c>
      <c r="G49" s="25">
        <f t="shared" si="6"/>
        <v>535175984.4794915</v>
      </c>
      <c r="H49" s="26">
        <f t="shared" si="6"/>
        <v>975620984.0569869</v>
      </c>
      <c r="I49" s="24">
        <f t="shared" si="6"/>
        <v>-28974953.230391324</v>
      </c>
      <c r="J49" s="6">
        <f t="shared" si="6"/>
        <v>2843831.398111701</v>
      </c>
      <c r="K49" s="25">
        <f t="shared" si="6"/>
        <v>-21980319.334424734</v>
      </c>
    </row>
    <row r="50" spans="1:11" ht="13.5">
      <c r="A50" s="33" t="s">
        <v>52</v>
      </c>
      <c r="B50" s="7">
        <f>+B48-B49</f>
        <v>-369187750.3122664</v>
      </c>
      <c r="C50" s="7">
        <f aca="true" t="shared" si="7" ref="C50:K50">+C48-C49</f>
        <v>-416190381.59829247</v>
      </c>
      <c r="D50" s="69">
        <f t="shared" si="7"/>
        <v>-712410983.3208638</v>
      </c>
      <c r="E50" s="70">
        <f t="shared" si="7"/>
        <v>-350331948.97253686</v>
      </c>
      <c r="F50" s="7">
        <f t="shared" si="7"/>
        <v>-444369137.4794915</v>
      </c>
      <c r="G50" s="71">
        <f t="shared" si="7"/>
        <v>-444369137.4794915</v>
      </c>
      <c r="H50" s="72">
        <f t="shared" si="7"/>
        <v>-917329859.0569869</v>
      </c>
      <c r="I50" s="70">
        <f t="shared" si="7"/>
        <v>102110012.23039132</v>
      </c>
      <c r="J50" s="7">
        <f t="shared" si="7"/>
        <v>66970341.6018883</v>
      </c>
      <c r="K50" s="71">
        <f t="shared" si="7"/>
        <v>90492651.33442473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4007958106</v>
      </c>
      <c r="C53" s="6">
        <v>3760343671</v>
      </c>
      <c r="D53" s="23">
        <v>3947904047</v>
      </c>
      <c r="E53" s="24">
        <v>4357183190</v>
      </c>
      <c r="F53" s="6">
        <v>3742990088</v>
      </c>
      <c r="G53" s="25">
        <v>3742990088</v>
      </c>
      <c r="H53" s="26">
        <v>3835805096</v>
      </c>
      <c r="I53" s="24">
        <v>3574580067</v>
      </c>
      <c r="J53" s="6">
        <v>3545934112</v>
      </c>
      <c r="K53" s="25">
        <v>3533755641</v>
      </c>
    </row>
    <row r="54" spans="1:11" ht="13.5">
      <c r="A54" s="22" t="s">
        <v>55</v>
      </c>
      <c r="B54" s="6">
        <v>221981904</v>
      </c>
      <c r="C54" s="6">
        <v>0</v>
      </c>
      <c r="D54" s="23">
        <v>171084941</v>
      </c>
      <c r="E54" s="24">
        <v>204968256</v>
      </c>
      <c r="F54" s="6">
        <v>159968004</v>
      </c>
      <c r="G54" s="25">
        <v>159968004</v>
      </c>
      <c r="H54" s="26">
        <v>185425846</v>
      </c>
      <c r="I54" s="24">
        <v>178910022</v>
      </c>
      <c r="J54" s="6">
        <v>190355976</v>
      </c>
      <c r="K54" s="25">
        <v>202534448</v>
      </c>
    </row>
    <row r="55" spans="1:11" ht="13.5">
      <c r="A55" s="22" t="s">
        <v>56</v>
      </c>
      <c r="B55" s="6">
        <v>0</v>
      </c>
      <c r="C55" s="6">
        <v>15119854</v>
      </c>
      <c r="D55" s="23">
        <v>18384111</v>
      </c>
      <c r="E55" s="24">
        <v>72109524</v>
      </c>
      <c r="F55" s="6">
        <v>79781743</v>
      </c>
      <c r="G55" s="25">
        <v>79781743</v>
      </c>
      <c r="H55" s="26">
        <v>73682256</v>
      </c>
      <c r="I55" s="24">
        <v>55007300</v>
      </c>
      <c r="J55" s="6">
        <v>47623450</v>
      </c>
      <c r="K55" s="25">
        <v>31197100</v>
      </c>
    </row>
    <row r="56" spans="1:11" ht="13.5">
      <c r="A56" s="22" t="s">
        <v>57</v>
      </c>
      <c r="B56" s="6">
        <v>60260549</v>
      </c>
      <c r="C56" s="6">
        <v>0</v>
      </c>
      <c r="D56" s="23">
        <v>0</v>
      </c>
      <c r="E56" s="24">
        <v>66942372</v>
      </c>
      <c r="F56" s="6">
        <v>70456685</v>
      </c>
      <c r="G56" s="25">
        <v>70456685</v>
      </c>
      <c r="H56" s="26">
        <v>27607803</v>
      </c>
      <c r="I56" s="24">
        <v>65287896</v>
      </c>
      <c r="J56" s="6">
        <v>72370934</v>
      </c>
      <c r="K56" s="25">
        <v>76845759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45917601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550</v>
      </c>
      <c r="C63" s="98">
        <v>550</v>
      </c>
      <c r="D63" s="99">
        <v>550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15779</v>
      </c>
      <c r="C65" s="98">
        <v>15779</v>
      </c>
      <c r="D65" s="99">
        <v>15779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0.8449095640132267</v>
      </c>
      <c r="C70" s="5">
        <f aca="true" t="shared" si="8" ref="C70:K70">IF(ISERROR(C71/C72),0,(C71/C72))</f>
        <v>1.1292867379168217</v>
      </c>
      <c r="D70" s="5">
        <f t="shared" si="8"/>
        <v>1.0177027769426952</v>
      </c>
      <c r="E70" s="5">
        <f t="shared" si="8"/>
        <v>0.0006170675351356647</v>
      </c>
      <c r="F70" s="5">
        <f t="shared" si="8"/>
        <v>-0.011756627653719872</v>
      </c>
      <c r="G70" s="5">
        <f t="shared" si="8"/>
        <v>-0.011756627653719872</v>
      </c>
      <c r="H70" s="5">
        <f t="shared" si="8"/>
        <v>0.9561803042685928</v>
      </c>
      <c r="I70" s="5">
        <f t="shared" si="8"/>
        <v>0.9546262913979395</v>
      </c>
      <c r="J70" s="5">
        <f t="shared" si="8"/>
        <v>0.9426324229755543</v>
      </c>
      <c r="K70" s="5">
        <f t="shared" si="8"/>
        <v>0.9211994991257745</v>
      </c>
    </row>
    <row r="71" spans="1:11" ht="12.75" hidden="1">
      <c r="A71" s="2" t="s">
        <v>92</v>
      </c>
      <c r="B71" s="2">
        <f>+B83</f>
        <v>879845128</v>
      </c>
      <c r="C71" s="2">
        <f aca="true" t="shared" si="9" ref="C71:K71">+C83</f>
        <v>1376767712</v>
      </c>
      <c r="D71" s="2">
        <f t="shared" si="9"/>
        <v>1281535446</v>
      </c>
      <c r="E71" s="2">
        <f t="shared" si="9"/>
        <v>1011708</v>
      </c>
      <c r="F71" s="2">
        <f t="shared" si="9"/>
        <v>-17327912</v>
      </c>
      <c r="G71" s="2">
        <f t="shared" si="9"/>
        <v>-17327912</v>
      </c>
      <c r="H71" s="2">
        <f t="shared" si="9"/>
        <v>1394291617</v>
      </c>
      <c r="I71" s="2">
        <f t="shared" si="9"/>
        <v>1453957798</v>
      </c>
      <c r="J71" s="2">
        <f t="shared" si="9"/>
        <v>1524986197</v>
      </c>
      <c r="K71" s="2">
        <f t="shared" si="9"/>
        <v>1595554760</v>
      </c>
    </row>
    <row r="72" spans="1:11" ht="12.75" hidden="1">
      <c r="A72" s="2" t="s">
        <v>93</v>
      </c>
      <c r="B72" s="2">
        <f>+B77</f>
        <v>1041348288</v>
      </c>
      <c r="C72" s="2">
        <f aca="true" t="shared" si="10" ref="C72:K72">+C77</f>
        <v>1219148039</v>
      </c>
      <c r="D72" s="2">
        <f t="shared" si="10"/>
        <v>1259243342</v>
      </c>
      <c r="E72" s="2">
        <f t="shared" si="10"/>
        <v>1639541772</v>
      </c>
      <c r="F72" s="2">
        <f t="shared" si="10"/>
        <v>1473884562</v>
      </c>
      <c r="G72" s="2">
        <f t="shared" si="10"/>
        <v>1473884562</v>
      </c>
      <c r="H72" s="2">
        <f t="shared" si="10"/>
        <v>1458189016</v>
      </c>
      <c r="I72" s="2">
        <f t="shared" si="10"/>
        <v>1523064901</v>
      </c>
      <c r="J72" s="2">
        <f t="shared" si="10"/>
        <v>1617795187</v>
      </c>
      <c r="K72" s="2">
        <f t="shared" si="10"/>
        <v>1732040412</v>
      </c>
    </row>
    <row r="73" spans="1:11" ht="12.75" hidden="1">
      <c r="A73" s="2" t="s">
        <v>94</v>
      </c>
      <c r="B73" s="2">
        <f>+B74</f>
        <v>373335763</v>
      </c>
      <c r="C73" s="2">
        <f aca="true" t="shared" si="11" ref="C73:K73">+(C78+C80+C81+C82)-(B78+B80+B81+B82)</f>
        <v>267643514</v>
      </c>
      <c r="D73" s="2">
        <f t="shared" si="11"/>
        <v>236436932</v>
      </c>
      <c r="E73" s="2">
        <f t="shared" si="11"/>
        <v>-428923144</v>
      </c>
      <c r="F73" s="2">
        <f>+(F78+F80+F81+F82)-(D78+D80+D81+D82)</f>
        <v>-440744956</v>
      </c>
      <c r="G73" s="2">
        <f>+(G78+G80+G81+G82)-(D78+D80+D81+D82)</f>
        <v>-440744956</v>
      </c>
      <c r="H73" s="2">
        <f>+(H78+H80+H81+H82)-(D78+D80+D81+D82)</f>
        <v>279826342</v>
      </c>
      <c r="I73" s="2">
        <f>+(I78+I80+I81+I82)-(E78+E80+E81+E82)</f>
        <v>6695262</v>
      </c>
      <c r="J73" s="2">
        <f t="shared" si="11"/>
        <v>12066831</v>
      </c>
      <c r="K73" s="2">
        <f t="shared" si="11"/>
        <v>16039058</v>
      </c>
    </row>
    <row r="74" spans="1:11" ht="12.75" hidden="1">
      <c r="A74" s="2" t="s">
        <v>95</v>
      </c>
      <c r="B74" s="2">
        <f>+TREND(C74:E74)</f>
        <v>373335763</v>
      </c>
      <c r="C74" s="2">
        <f>+C73</f>
        <v>267643514</v>
      </c>
      <c r="D74" s="2">
        <f aca="true" t="shared" si="12" ref="D74:K74">+D73</f>
        <v>236436932</v>
      </c>
      <c r="E74" s="2">
        <f t="shared" si="12"/>
        <v>-428923144</v>
      </c>
      <c r="F74" s="2">
        <f t="shared" si="12"/>
        <v>-440744956</v>
      </c>
      <c r="G74" s="2">
        <f t="shared" si="12"/>
        <v>-440744956</v>
      </c>
      <c r="H74" s="2">
        <f t="shared" si="12"/>
        <v>279826342</v>
      </c>
      <c r="I74" s="2">
        <f t="shared" si="12"/>
        <v>6695262</v>
      </c>
      <c r="J74" s="2">
        <f t="shared" si="12"/>
        <v>12066831</v>
      </c>
      <c r="K74" s="2">
        <f t="shared" si="12"/>
        <v>16039058</v>
      </c>
    </row>
    <row r="75" spans="1:11" ht="12.75" hidden="1">
      <c r="A75" s="2" t="s">
        <v>96</v>
      </c>
      <c r="B75" s="2">
        <f>+B84-(((B80+B81+B78)*B70)-B79)</f>
        <v>497130716.3122664</v>
      </c>
      <c r="C75" s="2">
        <f aca="true" t="shared" si="13" ref="C75:K75">+C84-(((C80+C81+C78)*C70)-C79)</f>
        <v>472198611.59829247</v>
      </c>
      <c r="D75" s="2">
        <f t="shared" si="13"/>
        <v>746603688.3208638</v>
      </c>
      <c r="E75" s="2">
        <f t="shared" si="13"/>
        <v>515142195.97253686</v>
      </c>
      <c r="F75" s="2">
        <f t="shared" si="13"/>
        <v>535175984.4794915</v>
      </c>
      <c r="G75" s="2">
        <f t="shared" si="13"/>
        <v>535175984.4794915</v>
      </c>
      <c r="H75" s="2">
        <f t="shared" si="13"/>
        <v>975620984.0569869</v>
      </c>
      <c r="I75" s="2">
        <f t="shared" si="13"/>
        <v>-28974953.230391324</v>
      </c>
      <c r="J75" s="2">
        <f t="shared" si="13"/>
        <v>2843831.398111701</v>
      </c>
      <c r="K75" s="2">
        <f t="shared" si="13"/>
        <v>-21980319.334424734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1041348288</v>
      </c>
      <c r="C77" s="3">
        <v>1219148039</v>
      </c>
      <c r="D77" s="3">
        <v>1259243342</v>
      </c>
      <c r="E77" s="3">
        <v>1639541772</v>
      </c>
      <c r="F77" s="3">
        <v>1473884562</v>
      </c>
      <c r="G77" s="3">
        <v>1473884562</v>
      </c>
      <c r="H77" s="3">
        <v>1458189016</v>
      </c>
      <c r="I77" s="3">
        <v>1523064901</v>
      </c>
      <c r="J77" s="3">
        <v>1617795187</v>
      </c>
      <c r="K77" s="3">
        <v>1732040412</v>
      </c>
    </row>
    <row r="78" spans="1:11" ht="12.75" hidden="1">
      <c r="A78" s="1" t="s">
        <v>67</v>
      </c>
      <c r="B78" s="3">
        <v>1261276</v>
      </c>
      <c r="C78" s="3">
        <v>0</v>
      </c>
      <c r="D78" s="3">
        <v>0</v>
      </c>
      <c r="E78" s="3">
        <v>1427893</v>
      </c>
      <c r="F78" s="3">
        <v>1427893</v>
      </c>
      <c r="G78" s="3">
        <v>1427893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677865371</v>
      </c>
      <c r="C79" s="3">
        <v>1017632314</v>
      </c>
      <c r="D79" s="3">
        <v>1478766025</v>
      </c>
      <c r="E79" s="3">
        <v>515320453</v>
      </c>
      <c r="F79" s="3">
        <v>531918742</v>
      </c>
      <c r="G79" s="3">
        <v>531918742</v>
      </c>
      <c r="H79" s="3">
        <v>1931086861</v>
      </c>
      <c r="I79" s="3">
        <v>253186732</v>
      </c>
      <c r="J79" s="3">
        <v>292835040</v>
      </c>
      <c r="K79" s="3">
        <v>276192442</v>
      </c>
    </row>
    <row r="80" spans="1:11" ht="12.75" hidden="1">
      <c r="A80" s="1" t="s">
        <v>69</v>
      </c>
      <c r="B80" s="3">
        <v>211862638</v>
      </c>
      <c r="C80" s="3">
        <v>29748349</v>
      </c>
      <c r="D80" s="3">
        <v>62560743</v>
      </c>
      <c r="E80" s="3">
        <v>215846717</v>
      </c>
      <c r="F80" s="3">
        <v>175495728</v>
      </c>
      <c r="G80" s="3">
        <v>175495728</v>
      </c>
      <c r="H80" s="3">
        <v>108743107</v>
      </c>
      <c r="I80" s="3">
        <v>163232819</v>
      </c>
      <c r="J80" s="3">
        <v>178078957</v>
      </c>
      <c r="K80" s="3">
        <v>193875247</v>
      </c>
    </row>
    <row r="81" spans="1:11" ht="12.75" hidden="1">
      <c r="A81" s="1" t="s">
        <v>70</v>
      </c>
      <c r="B81" s="3">
        <v>786145</v>
      </c>
      <c r="C81" s="3">
        <v>453241209</v>
      </c>
      <c r="D81" s="3">
        <v>656865747</v>
      </c>
      <c r="E81" s="3">
        <v>71603053</v>
      </c>
      <c r="F81" s="3">
        <v>100132230</v>
      </c>
      <c r="G81" s="3">
        <v>100132230</v>
      </c>
      <c r="H81" s="3">
        <v>890509725</v>
      </c>
      <c r="I81" s="3">
        <v>132340106</v>
      </c>
      <c r="J81" s="3">
        <v>129560799</v>
      </c>
      <c r="K81" s="3">
        <v>129803567</v>
      </c>
    </row>
    <row r="82" spans="1:11" ht="12.75" hidden="1">
      <c r="A82" s="1" t="s">
        <v>71</v>
      </c>
      <c r="B82" s="3">
        <v>1435985</v>
      </c>
      <c r="C82" s="3">
        <v>0</v>
      </c>
      <c r="D82" s="3">
        <v>0</v>
      </c>
      <c r="E82" s="3">
        <v>1625683</v>
      </c>
      <c r="F82" s="3">
        <v>1625683</v>
      </c>
      <c r="G82" s="3">
        <v>1625683</v>
      </c>
      <c r="H82" s="3">
        <v>0</v>
      </c>
      <c r="I82" s="3">
        <v>1625683</v>
      </c>
      <c r="J82" s="3">
        <v>1625683</v>
      </c>
      <c r="K82" s="3">
        <v>1625683</v>
      </c>
    </row>
    <row r="83" spans="1:11" ht="12.75" hidden="1">
      <c r="A83" s="1" t="s">
        <v>72</v>
      </c>
      <c r="B83" s="3">
        <v>879845128</v>
      </c>
      <c r="C83" s="3">
        <v>1376767712</v>
      </c>
      <c r="D83" s="3">
        <v>1281535446</v>
      </c>
      <c r="E83" s="3">
        <v>1011708</v>
      </c>
      <c r="F83" s="3">
        <v>-17327912</v>
      </c>
      <c r="G83" s="3">
        <v>-17327912</v>
      </c>
      <c r="H83" s="3">
        <v>1394291617</v>
      </c>
      <c r="I83" s="3">
        <v>1453957798</v>
      </c>
      <c r="J83" s="3">
        <v>1524986197</v>
      </c>
      <c r="K83" s="3">
        <v>1595554760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592096</v>
      </c>
      <c r="E6" s="24">
        <v>0</v>
      </c>
      <c r="F6" s="6">
        <v>0</v>
      </c>
      <c r="G6" s="25">
        <v>0</v>
      </c>
      <c r="H6" s="26">
        <v>-8781382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1463895</v>
      </c>
      <c r="C7" s="6">
        <v>-1569451</v>
      </c>
      <c r="D7" s="23">
        <v>947914</v>
      </c>
      <c r="E7" s="24">
        <v>0</v>
      </c>
      <c r="F7" s="6">
        <v>120000</v>
      </c>
      <c r="G7" s="25">
        <v>120000</v>
      </c>
      <c r="H7" s="26">
        <v>975420</v>
      </c>
      <c r="I7" s="24">
        <v>750000</v>
      </c>
      <c r="J7" s="6">
        <v>750000</v>
      </c>
      <c r="K7" s="25">
        <v>750000</v>
      </c>
    </row>
    <row r="8" spans="1:11" ht="13.5">
      <c r="A8" s="22" t="s">
        <v>21</v>
      </c>
      <c r="B8" s="6">
        <v>216304544</v>
      </c>
      <c r="C8" s="6">
        <v>-12980000</v>
      </c>
      <c r="D8" s="23">
        <v>284078777</v>
      </c>
      <c r="E8" s="24">
        <v>207828000</v>
      </c>
      <c r="F8" s="6">
        <v>209623990</v>
      </c>
      <c r="G8" s="25">
        <v>209623990</v>
      </c>
      <c r="H8" s="26">
        <v>230327576</v>
      </c>
      <c r="I8" s="24">
        <v>239295000</v>
      </c>
      <c r="J8" s="6">
        <v>236516000</v>
      </c>
      <c r="K8" s="25">
        <v>244581000</v>
      </c>
    </row>
    <row r="9" spans="1:11" ht="13.5">
      <c r="A9" s="22" t="s">
        <v>22</v>
      </c>
      <c r="B9" s="6">
        <v>21978587</v>
      </c>
      <c r="C9" s="6">
        <v>-8182697</v>
      </c>
      <c r="D9" s="23">
        <v>3715567</v>
      </c>
      <c r="E9" s="24">
        <v>19972768</v>
      </c>
      <c r="F9" s="6">
        <v>10502461</v>
      </c>
      <c r="G9" s="25">
        <v>10502461</v>
      </c>
      <c r="H9" s="26">
        <v>7504308</v>
      </c>
      <c r="I9" s="24">
        <v>19297322</v>
      </c>
      <c r="J9" s="6">
        <v>8357699</v>
      </c>
      <c r="K9" s="25">
        <v>7795850</v>
      </c>
    </row>
    <row r="10" spans="1:11" ht="25.5">
      <c r="A10" s="27" t="s">
        <v>86</v>
      </c>
      <c r="B10" s="28">
        <f>SUM(B5:B9)</f>
        <v>239747026</v>
      </c>
      <c r="C10" s="29">
        <f aca="true" t="shared" si="0" ref="C10:K10">SUM(C5:C9)</f>
        <v>-22732148</v>
      </c>
      <c r="D10" s="30">
        <f t="shared" si="0"/>
        <v>289334354</v>
      </c>
      <c r="E10" s="28">
        <f t="shared" si="0"/>
        <v>227800768</v>
      </c>
      <c r="F10" s="29">
        <f t="shared" si="0"/>
        <v>220246451</v>
      </c>
      <c r="G10" s="31">
        <f t="shared" si="0"/>
        <v>220246451</v>
      </c>
      <c r="H10" s="32">
        <f t="shared" si="0"/>
        <v>230025922</v>
      </c>
      <c r="I10" s="28">
        <f t="shared" si="0"/>
        <v>259342322</v>
      </c>
      <c r="J10" s="29">
        <f t="shared" si="0"/>
        <v>245623699</v>
      </c>
      <c r="K10" s="31">
        <f t="shared" si="0"/>
        <v>253126850</v>
      </c>
    </row>
    <row r="11" spans="1:11" ht="13.5">
      <c r="A11" s="22" t="s">
        <v>23</v>
      </c>
      <c r="B11" s="6">
        <v>167250307</v>
      </c>
      <c r="C11" s="6">
        <v>-13529247</v>
      </c>
      <c r="D11" s="23">
        <v>176193635</v>
      </c>
      <c r="E11" s="24">
        <v>180353673</v>
      </c>
      <c r="F11" s="6">
        <v>185750520</v>
      </c>
      <c r="G11" s="25">
        <v>185750520</v>
      </c>
      <c r="H11" s="26">
        <v>178930035</v>
      </c>
      <c r="I11" s="24">
        <v>189656002</v>
      </c>
      <c r="J11" s="6">
        <v>0</v>
      </c>
      <c r="K11" s="25">
        <v>211083523</v>
      </c>
    </row>
    <row r="12" spans="1:11" ht="13.5">
      <c r="A12" s="22" t="s">
        <v>24</v>
      </c>
      <c r="B12" s="6">
        <v>9700275</v>
      </c>
      <c r="C12" s="6">
        <v>0</v>
      </c>
      <c r="D12" s="23">
        <v>13020091</v>
      </c>
      <c r="E12" s="24">
        <v>14642659</v>
      </c>
      <c r="F12" s="6">
        <v>13096991</v>
      </c>
      <c r="G12" s="25">
        <v>13096991</v>
      </c>
      <c r="H12" s="26">
        <v>13171414</v>
      </c>
      <c r="I12" s="24">
        <v>13931000</v>
      </c>
      <c r="J12" s="6">
        <v>13931000</v>
      </c>
      <c r="K12" s="25">
        <v>13931000</v>
      </c>
    </row>
    <row r="13" spans="1:11" ht="13.5">
      <c r="A13" s="22" t="s">
        <v>87</v>
      </c>
      <c r="B13" s="6">
        <v>9450574</v>
      </c>
      <c r="C13" s="6">
        <v>-2640902</v>
      </c>
      <c r="D13" s="23">
        <v>7205520</v>
      </c>
      <c r="E13" s="24">
        <v>7000271</v>
      </c>
      <c r="F13" s="6">
        <v>7000271</v>
      </c>
      <c r="G13" s="25">
        <v>7000271</v>
      </c>
      <c r="H13" s="26">
        <v>0</v>
      </c>
      <c r="I13" s="24">
        <v>6999998</v>
      </c>
      <c r="J13" s="6">
        <v>5599996</v>
      </c>
      <c r="K13" s="25">
        <v>4479996</v>
      </c>
    </row>
    <row r="14" spans="1:11" ht="13.5">
      <c r="A14" s="22" t="s">
        <v>25</v>
      </c>
      <c r="B14" s="6">
        <v>6643700</v>
      </c>
      <c r="C14" s="6">
        <v>1516045</v>
      </c>
      <c r="D14" s="23">
        <v>3706533</v>
      </c>
      <c r="E14" s="24">
        <v>1564239</v>
      </c>
      <c r="F14" s="6">
        <v>1594239</v>
      </c>
      <c r="G14" s="25">
        <v>1594239</v>
      </c>
      <c r="H14" s="26">
        <v>543928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0</v>
      </c>
      <c r="D15" s="23">
        <v>166331</v>
      </c>
      <c r="E15" s="24">
        <v>200000</v>
      </c>
      <c r="F15" s="6">
        <v>200000</v>
      </c>
      <c r="G15" s="25">
        <v>200000</v>
      </c>
      <c r="H15" s="26">
        <v>153696</v>
      </c>
      <c r="I15" s="24">
        <v>220000</v>
      </c>
      <c r="J15" s="6">
        <v>250000</v>
      </c>
      <c r="K15" s="25">
        <v>270000</v>
      </c>
    </row>
    <row r="16" spans="1:11" ht="13.5">
      <c r="A16" s="22" t="s">
        <v>21</v>
      </c>
      <c r="B16" s="6">
        <v>13581821</v>
      </c>
      <c r="C16" s="6">
        <v>0</v>
      </c>
      <c r="D16" s="23">
        <v>12141800</v>
      </c>
      <c r="E16" s="24">
        <v>12640200</v>
      </c>
      <c r="F16" s="6">
        <v>8248000</v>
      </c>
      <c r="G16" s="25">
        <v>8248000</v>
      </c>
      <c r="H16" s="26">
        <v>7835600</v>
      </c>
      <c r="I16" s="24">
        <v>11223000</v>
      </c>
      <c r="J16" s="6">
        <v>11364000</v>
      </c>
      <c r="K16" s="25">
        <v>11932000</v>
      </c>
    </row>
    <row r="17" spans="1:11" ht="13.5">
      <c r="A17" s="22" t="s">
        <v>27</v>
      </c>
      <c r="B17" s="6">
        <v>94377126</v>
      </c>
      <c r="C17" s="6">
        <v>83736251</v>
      </c>
      <c r="D17" s="23">
        <v>44839611</v>
      </c>
      <c r="E17" s="24">
        <v>65215847</v>
      </c>
      <c r="F17" s="6">
        <v>58676104</v>
      </c>
      <c r="G17" s="25">
        <v>58676104</v>
      </c>
      <c r="H17" s="26">
        <v>60252241</v>
      </c>
      <c r="I17" s="24">
        <v>38765396</v>
      </c>
      <c r="J17" s="6">
        <v>36033832</v>
      </c>
      <c r="K17" s="25">
        <v>37542274</v>
      </c>
    </row>
    <row r="18" spans="1:11" ht="13.5">
      <c r="A18" s="33" t="s">
        <v>28</v>
      </c>
      <c r="B18" s="34">
        <f>SUM(B11:B17)</f>
        <v>301003803</v>
      </c>
      <c r="C18" s="35">
        <f aca="true" t="shared" si="1" ref="C18:K18">SUM(C11:C17)</f>
        <v>69082147</v>
      </c>
      <c r="D18" s="36">
        <f t="shared" si="1"/>
        <v>257273521</v>
      </c>
      <c r="E18" s="34">
        <f t="shared" si="1"/>
        <v>281616889</v>
      </c>
      <c r="F18" s="35">
        <f t="shared" si="1"/>
        <v>274566125</v>
      </c>
      <c r="G18" s="37">
        <f t="shared" si="1"/>
        <v>274566125</v>
      </c>
      <c r="H18" s="38">
        <f t="shared" si="1"/>
        <v>260886914</v>
      </c>
      <c r="I18" s="34">
        <f t="shared" si="1"/>
        <v>260795396</v>
      </c>
      <c r="J18" s="35">
        <f t="shared" si="1"/>
        <v>67178828</v>
      </c>
      <c r="K18" s="37">
        <f t="shared" si="1"/>
        <v>279238793</v>
      </c>
    </row>
    <row r="19" spans="1:11" ht="13.5">
      <c r="A19" s="33" t="s">
        <v>29</v>
      </c>
      <c r="B19" s="39">
        <f>+B10-B18</f>
        <v>-61256777</v>
      </c>
      <c r="C19" s="40">
        <f aca="true" t="shared" si="2" ref="C19:K19">+C10-C18</f>
        <v>-91814295</v>
      </c>
      <c r="D19" s="41">
        <f t="shared" si="2"/>
        <v>32060833</v>
      </c>
      <c r="E19" s="39">
        <f t="shared" si="2"/>
        <v>-53816121</v>
      </c>
      <c r="F19" s="40">
        <f t="shared" si="2"/>
        <v>-54319674</v>
      </c>
      <c r="G19" s="42">
        <f t="shared" si="2"/>
        <v>-54319674</v>
      </c>
      <c r="H19" s="43">
        <f t="shared" si="2"/>
        <v>-30860992</v>
      </c>
      <c r="I19" s="39">
        <f t="shared" si="2"/>
        <v>-1453074</v>
      </c>
      <c r="J19" s="40">
        <f t="shared" si="2"/>
        <v>178444871</v>
      </c>
      <c r="K19" s="42">
        <f t="shared" si="2"/>
        <v>-26111943</v>
      </c>
    </row>
    <row r="20" spans="1:11" ht="25.5">
      <c r="A20" s="44" t="s">
        <v>30</v>
      </c>
      <c r="B20" s="45">
        <v>20858000</v>
      </c>
      <c r="C20" s="46">
        <v>0</v>
      </c>
      <c r="D20" s="47">
        <v>2594000</v>
      </c>
      <c r="E20" s="45">
        <v>14748000</v>
      </c>
      <c r="F20" s="46">
        <v>2748000</v>
      </c>
      <c r="G20" s="48">
        <v>2748000</v>
      </c>
      <c r="H20" s="49">
        <v>2748000</v>
      </c>
      <c r="I20" s="45">
        <v>2615000</v>
      </c>
      <c r="J20" s="46">
        <v>2759000</v>
      </c>
      <c r="K20" s="48">
        <v>2919000</v>
      </c>
    </row>
    <row r="21" spans="1:11" ht="63.75">
      <c r="A21" s="50" t="s">
        <v>88</v>
      </c>
      <c r="B21" s="51">
        <v>0</v>
      </c>
      <c r="C21" s="52">
        <v>0</v>
      </c>
      <c r="D21" s="53">
        <v>254590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-40398777</v>
      </c>
      <c r="C22" s="58">
        <f aca="true" t="shared" si="3" ref="C22:K22">SUM(C19:C21)</f>
        <v>-91814295</v>
      </c>
      <c r="D22" s="59">
        <f t="shared" si="3"/>
        <v>34909423</v>
      </c>
      <c r="E22" s="57">
        <f t="shared" si="3"/>
        <v>-39068121</v>
      </c>
      <c r="F22" s="58">
        <f t="shared" si="3"/>
        <v>-51571674</v>
      </c>
      <c r="G22" s="60">
        <f t="shared" si="3"/>
        <v>-51571674</v>
      </c>
      <c r="H22" s="61">
        <f t="shared" si="3"/>
        <v>-28112992</v>
      </c>
      <c r="I22" s="57">
        <f t="shared" si="3"/>
        <v>1161926</v>
      </c>
      <c r="J22" s="58">
        <f t="shared" si="3"/>
        <v>181203871</v>
      </c>
      <c r="K22" s="60">
        <f t="shared" si="3"/>
        <v>-23192943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-40398777</v>
      </c>
      <c r="C24" s="40">
        <f aca="true" t="shared" si="4" ref="C24:K24">SUM(C22:C23)</f>
        <v>-91814295</v>
      </c>
      <c r="D24" s="41">
        <f t="shared" si="4"/>
        <v>34909423</v>
      </c>
      <c r="E24" s="39">
        <f t="shared" si="4"/>
        <v>-39068121</v>
      </c>
      <c r="F24" s="40">
        <f t="shared" si="4"/>
        <v>-51571674</v>
      </c>
      <c r="G24" s="42">
        <f t="shared" si="4"/>
        <v>-51571674</v>
      </c>
      <c r="H24" s="43">
        <f t="shared" si="4"/>
        <v>-28112992</v>
      </c>
      <c r="I24" s="39">
        <f t="shared" si="4"/>
        <v>1161926</v>
      </c>
      <c r="J24" s="40">
        <f t="shared" si="4"/>
        <v>181203871</v>
      </c>
      <c r="K24" s="42">
        <f t="shared" si="4"/>
        <v>-23192943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22803</v>
      </c>
      <c r="C27" s="7">
        <v>9669585</v>
      </c>
      <c r="D27" s="69">
        <v>7428257</v>
      </c>
      <c r="E27" s="70">
        <v>24738746</v>
      </c>
      <c r="F27" s="7">
        <v>12738746</v>
      </c>
      <c r="G27" s="71">
        <v>12738746</v>
      </c>
      <c r="H27" s="72">
        <v>17999</v>
      </c>
      <c r="I27" s="70">
        <v>4650000</v>
      </c>
      <c r="J27" s="7">
        <v>0</v>
      </c>
      <c r="K27" s="71">
        <v>0</v>
      </c>
    </row>
    <row r="28" spans="1:11" ht="13.5">
      <c r="A28" s="73" t="s">
        <v>34</v>
      </c>
      <c r="B28" s="6">
        <v>0</v>
      </c>
      <c r="C28" s="6">
        <v>9655245</v>
      </c>
      <c r="D28" s="23">
        <v>0</v>
      </c>
      <c r="E28" s="24">
        <v>12000000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22803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4500000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22803</v>
      </c>
      <c r="C32" s="7">
        <f aca="true" t="shared" si="5" ref="C32:K32">SUM(C28:C31)</f>
        <v>9655245</v>
      </c>
      <c r="D32" s="69">
        <f t="shared" si="5"/>
        <v>0</v>
      </c>
      <c r="E32" s="70">
        <f t="shared" si="5"/>
        <v>12000000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4500000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50493682</v>
      </c>
      <c r="C35" s="6">
        <v>23064360</v>
      </c>
      <c r="D35" s="23">
        <v>33952813</v>
      </c>
      <c r="E35" s="24">
        <v>26720654</v>
      </c>
      <c r="F35" s="6">
        <v>26720654</v>
      </c>
      <c r="G35" s="25">
        <v>26720654</v>
      </c>
      <c r="H35" s="26">
        <v>25530698</v>
      </c>
      <c r="I35" s="24">
        <v>18130653</v>
      </c>
      <c r="J35" s="6">
        <v>15130853</v>
      </c>
      <c r="K35" s="25">
        <v>13130853</v>
      </c>
    </row>
    <row r="36" spans="1:11" ht="13.5">
      <c r="A36" s="22" t="s">
        <v>40</v>
      </c>
      <c r="B36" s="6">
        <v>98001412</v>
      </c>
      <c r="C36" s="6">
        <v>104548634</v>
      </c>
      <c r="D36" s="23">
        <v>88095034</v>
      </c>
      <c r="E36" s="24">
        <v>79199878</v>
      </c>
      <c r="F36" s="6">
        <v>79629578</v>
      </c>
      <c r="G36" s="25">
        <v>79629578</v>
      </c>
      <c r="H36" s="26">
        <v>88113031</v>
      </c>
      <c r="I36" s="24">
        <v>88858455</v>
      </c>
      <c r="J36" s="6">
        <v>88315166</v>
      </c>
      <c r="K36" s="25">
        <v>77663787</v>
      </c>
    </row>
    <row r="37" spans="1:11" ht="13.5">
      <c r="A37" s="22" t="s">
        <v>41</v>
      </c>
      <c r="B37" s="6">
        <v>97625627</v>
      </c>
      <c r="C37" s="6">
        <v>156617286</v>
      </c>
      <c r="D37" s="23">
        <v>146497590</v>
      </c>
      <c r="E37" s="24">
        <v>137191259</v>
      </c>
      <c r="F37" s="6">
        <v>85304002</v>
      </c>
      <c r="G37" s="25">
        <v>85304002</v>
      </c>
      <c r="H37" s="26">
        <v>154457516</v>
      </c>
      <c r="I37" s="24">
        <v>113066952</v>
      </c>
      <c r="J37" s="6">
        <v>124432360</v>
      </c>
      <c r="K37" s="25">
        <v>140574953</v>
      </c>
    </row>
    <row r="38" spans="1:11" ht="13.5">
      <c r="A38" s="22" t="s">
        <v>42</v>
      </c>
      <c r="B38" s="6">
        <v>81774366</v>
      </c>
      <c r="C38" s="6">
        <v>78105853</v>
      </c>
      <c r="D38" s="23">
        <v>68255005</v>
      </c>
      <c r="E38" s="24">
        <v>74588774</v>
      </c>
      <c r="F38" s="6">
        <v>56637004</v>
      </c>
      <c r="G38" s="25">
        <v>56637004</v>
      </c>
      <c r="H38" s="26">
        <v>64439370</v>
      </c>
      <c r="I38" s="24">
        <v>56637280</v>
      </c>
      <c r="J38" s="6">
        <v>56637280</v>
      </c>
      <c r="K38" s="25">
        <v>56637280</v>
      </c>
    </row>
    <row r="39" spans="1:11" ht="13.5">
      <c r="A39" s="22" t="s">
        <v>43</v>
      </c>
      <c r="B39" s="6">
        <v>-30904899</v>
      </c>
      <c r="C39" s="6">
        <v>-15295850</v>
      </c>
      <c r="D39" s="23">
        <v>-127614172</v>
      </c>
      <c r="E39" s="24">
        <v>-66791380</v>
      </c>
      <c r="F39" s="6">
        <v>15980900</v>
      </c>
      <c r="G39" s="25">
        <v>15980900</v>
      </c>
      <c r="H39" s="26">
        <v>-77761367</v>
      </c>
      <c r="I39" s="24">
        <v>-63877050</v>
      </c>
      <c r="J39" s="6">
        <v>-258827492</v>
      </c>
      <c r="K39" s="25">
        <v>-83224650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-31683108</v>
      </c>
      <c r="C42" s="6">
        <v>468419369</v>
      </c>
      <c r="D42" s="23">
        <v>259369904</v>
      </c>
      <c r="E42" s="24">
        <v>242548768</v>
      </c>
      <c r="F42" s="6">
        <v>242548768</v>
      </c>
      <c r="G42" s="25">
        <v>242548768</v>
      </c>
      <c r="H42" s="26">
        <v>459298220</v>
      </c>
      <c r="I42" s="24">
        <v>261207323</v>
      </c>
      <c r="J42" s="6">
        <v>247632791</v>
      </c>
      <c r="K42" s="25">
        <v>255295852</v>
      </c>
    </row>
    <row r="43" spans="1:11" ht="13.5">
      <c r="A43" s="22" t="s">
        <v>46</v>
      </c>
      <c r="B43" s="6">
        <v>211225</v>
      </c>
      <c r="C43" s="6">
        <v>-3536953</v>
      </c>
      <c r="D43" s="23">
        <v>-53524</v>
      </c>
      <c r="E43" s="24">
        <v>-25043354</v>
      </c>
      <c r="F43" s="6">
        <v>-25043354</v>
      </c>
      <c r="G43" s="25">
        <v>-25043354</v>
      </c>
      <c r="H43" s="26">
        <v>-322607</v>
      </c>
      <c r="I43" s="24">
        <v>-3850000</v>
      </c>
      <c r="J43" s="6">
        <v>0</v>
      </c>
      <c r="K43" s="25">
        <v>0</v>
      </c>
    </row>
    <row r="44" spans="1:11" ht="13.5">
      <c r="A44" s="22" t="s">
        <v>47</v>
      </c>
      <c r="B44" s="6">
        <v>-1897188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-19467878</v>
      </c>
      <c r="C45" s="7">
        <v>445413788</v>
      </c>
      <c r="D45" s="69">
        <v>253203330</v>
      </c>
      <c r="E45" s="70">
        <v>274312010</v>
      </c>
      <c r="F45" s="7">
        <v>274312010</v>
      </c>
      <c r="G45" s="71">
        <v>274312010</v>
      </c>
      <c r="H45" s="72">
        <v>464773563</v>
      </c>
      <c r="I45" s="70">
        <v>257357323</v>
      </c>
      <c r="J45" s="7">
        <v>247632791</v>
      </c>
      <c r="K45" s="71">
        <v>255295852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-19467878</v>
      </c>
      <c r="C48" s="6">
        <v>-6113050</v>
      </c>
      <c r="D48" s="23">
        <v>2746672</v>
      </c>
      <c r="E48" s="24">
        <v>0</v>
      </c>
      <c r="F48" s="6">
        <v>0</v>
      </c>
      <c r="G48" s="25">
        <v>0</v>
      </c>
      <c r="H48" s="26">
        <v>745631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13367645.249583684</v>
      </c>
      <c r="C49" s="6">
        <f aca="true" t="shared" si="6" ref="C49:K49">+C75</f>
        <v>153446651</v>
      </c>
      <c r="D49" s="23">
        <f t="shared" si="6"/>
        <v>-104716059.84657606</v>
      </c>
      <c r="E49" s="24">
        <f t="shared" si="6"/>
        <v>117023656.20154323</v>
      </c>
      <c r="F49" s="6">
        <f t="shared" si="6"/>
        <v>51348463.05962281</v>
      </c>
      <c r="G49" s="25">
        <f t="shared" si="6"/>
        <v>51348463.05962281</v>
      </c>
      <c r="H49" s="26">
        <f t="shared" si="6"/>
        <v>214831928.8378215</v>
      </c>
      <c r="I49" s="24">
        <f t="shared" si="6"/>
        <v>78145277.23410186</v>
      </c>
      <c r="J49" s="6">
        <f t="shared" si="6"/>
        <v>90738728.02772959</v>
      </c>
      <c r="K49" s="25">
        <f t="shared" si="6"/>
        <v>107505374.50584511</v>
      </c>
    </row>
    <row r="50" spans="1:11" ht="13.5">
      <c r="A50" s="33" t="s">
        <v>52</v>
      </c>
      <c r="B50" s="7">
        <f>+B48-B49</f>
        <v>-32835523.249583684</v>
      </c>
      <c r="C50" s="7">
        <f aca="true" t="shared" si="7" ref="C50:K50">+C48-C49</f>
        <v>-159559701</v>
      </c>
      <c r="D50" s="69">
        <f t="shared" si="7"/>
        <v>107462731.84657606</v>
      </c>
      <c r="E50" s="70">
        <f t="shared" si="7"/>
        <v>-117023656.20154323</v>
      </c>
      <c r="F50" s="7">
        <f t="shared" si="7"/>
        <v>-51348463.05962281</v>
      </c>
      <c r="G50" s="71">
        <f t="shared" si="7"/>
        <v>-51348463.05962281</v>
      </c>
      <c r="H50" s="72">
        <f t="shared" si="7"/>
        <v>-214086297.8378215</v>
      </c>
      <c r="I50" s="70">
        <f t="shared" si="7"/>
        <v>-78145277.23410186</v>
      </c>
      <c r="J50" s="7">
        <f t="shared" si="7"/>
        <v>-90738728.02772959</v>
      </c>
      <c r="K50" s="71">
        <f t="shared" si="7"/>
        <v>-107505374.50584511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82368064</v>
      </c>
      <c r="C53" s="6">
        <v>80315908</v>
      </c>
      <c r="D53" s="23">
        <v>73821114</v>
      </c>
      <c r="E53" s="24">
        <v>52620878</v>
      </c>
      <c r="F53" s="6">
        <v>65050578</v>
      </c>
      <c r="G53" s="25">
        <v>65050578</v>
      </c>
      <c r="H53" s="26">
        <v>73839111</v>
      </c>
      <c r="I53" s="24">
        <v>74279455</v>
      </c>
      <c r="J53" s="6">
        <v>73736166</v>
      </c>
      <c r="K53" s="25">
        <v>63084787</v>
      </c>
    </row>
    <row r="54" spans="1:11" ht="13.5">
      <c r="A54" s="22" t="s">
        <v>55</v>
      </c>
      <c r="B54" s="6">
        <v>9450574</v>
      </c>
      <c r="C54" s="6">
        <v>0</v>
      </c>
      <c r="D54" s="23">
        <v>7205520</v>
      </c>
      <c r="E54" s="24">
        <v>7000271</v>
      </c>
      <c r="F54" s="6">
        <v>7000271</v>
      </c>
      <c r="G54" s="25">
        <v>7000271</v>
      </c>
      <c r="H54" s="26">
        <v>0</v>
      </c>
      <c r="I54" s="24">
        <v>6999998</v>
      </c>
      <c r="J54" s="6">
        <v>5599996</v>
      </c>
      <c r="K54" s="25">
        <v>4479996</v>
      </c>
    </row>
    <row r="55" spans="1:11" ht="13.5">
      <c r="A55" s="22" t="s">
        <v>56</v>
      </c>
      <c r="B55" s="6">
        <v>0</v>
      </c>
      <c r="C55" s="6">
        <v>1183</v>
      </c>
      <c r="D55" s="23">
        <v>30910</v>
      </c>
      <c r="E55" s="24">
        <v>0</v>
      </c>
      <c r="F55" s="6">
        <v>0</v>
      </c>
      <c r="G55" s="25">
        <v>0</v>
      </c>
      <c r="H55" s="26">
        <v>17999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2669871</v>
      </c>
      <c r="C56" s="6">
        <v>0</v>
      </c>
      <c r="D56" s="23">
        <v>586278</v>
      </c>
      <c r="E56" s="24">
        <v>1214000</v>
      </c>
      <c r="F56" s="6">
        <v>989000</v>
      </c>
      <c r="G56" s="25">
        <v>989000</v>
      </c>
      <c r="H56" s="26">
        <v>278524</v>
      </c>
      <c r="I56" s="24">
        <v>375203</v>
      </c>
      <c r="J56" s="6">
        <v>375203</v>
      </c>
      <c r="K56" s="25">
        <v>375203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0.9133898955254192</v>
      </c>
      <c r="C70" s="5">
        <f aca="true" t="shared" si="8" ref="C70:K70">IF(ISERROR(C71/C72),0,(C71/C72))</f>
        <v>0</v>
      </c>
      <c r="D70" s="5">
        <f t="shared" si="8"/>
        <v>8.201411388862008</v>
      </c>
      <c r="E70" s="5">
        <f t="shared" si="8"/>
        <v>0.5571800563647462</v>
      </c>
      <c r="F70" s="5">
        <f t="shared" si="8"/>
        <v>1.120276055684679</v>
      </c>
      <c r="G70" s="5">
        <f t="shared" si="8"/>
        <v>1.120276055684679</v>
      </c>
      <c r="H70" s="5">
        <f t="shared" si="8"/>
        <v>-2.957350563974972</v>
      </c>
      <c r="I70" s="5">
        <f t="shared" si="8"/>
        <v>1.0226069889357121</v>
      </c>
      <c r="J70" s="5">
        <f t="shared" si="8"/>
        <v>1.0568708884475104</v>
      </c>
      <c r="K70" s="5">
        <f t="shared" si="8"/>
        <v>1.064727394702184</v>
      </c>
    </row>
    <row r="71" spans="1:11" ht="12.75" hidden="1">
      <c r="A71" s="2" t="s">
        <v>92</v>
      </c>
      <c r="B71" s="2">
        <f>+B83</f>
        <v>19834563</v>
      </c>
      <c r="C71" s="2">
        <f aca="true" t="shared" si="9" ref="C71:K71">+C83</f>
        <v>34181896</v>
      </c>
      <c r="D71" s="2">
        <f t="shared" si="9"/>
        <v>20085888</v>
      </c>
      <c r="E71" s="2">
        <f t="shared" si="9"/>
        <v>11128428</v>
      </c>
      <c r="F71" s="2">
        <f t="shared" si="9"/>
        <v>11128428</v>
      </c>
      <c r="G71" s="2">
        <f t="shared" si="9"/>
        <v>11128428</v>
      </c>
      <c r="H71" s="2">
        <f t="shared" si="9"/>
        <v>21699474</v>
      </c>
      <c r="I71" s="2">
        <f t="shared" si="9"/>
        <v>19297323</v>
      </c>
      <c r="J71" s="2">
        <f t="shared" si="9"/>
        <v>8357791</v>
      </c>
      <c r="K71" s="2">
        <f t="shared" si="9"/>
        <v>7795852</v>
      </c>
    </row>
    <row r="72" spans="1:11" ht="12.75" hidden="1">
      <c r="A72" s="2" t="s">
        <v>93</v>
      </c>
      <c r="B72" s="2">
        <f>+B77</f>
        <v>21715330</v>
      </c>
      <c r="C72" s="2">
        <f aca="true" t="shared" si="10" ref="C72:K72">+C77</f>
        <v>0</v>
      </c>
      <c r="D72" s="2">
        <f t="shared" si="10"/>
        <v>2449077</v>
      </c>
      <c r="E72" s="2">
        <f t="shared" si="10"/>
        <v>19972768</v>
      </c>
      <c r="F72" s="2">
        <f t="shared" si="10"/>
        <v>9933648</v>
      </c>
      <c r="G72" s="2">
        <f t="shared" si="10"/>
        <v>9933648</v>
      </c>
      <c r="H72" s="2">
        <f t="shared" si="10"/>
        <v>-7337471</v>
      </c>
      <c r="I72" s="2">
        <f t="shared" si="10"/>
        <v>18870713</v>
      </c>
      <c r="J72" s="2">
        <f t="shared" si="10"/>
        <v>7908053</v>
      </c>
      <c r="K72" s="2">
        <f t="shared" si="10"/>
        <v>7321923</v>
      </c>
    </row>
    <row r="73" spans="1:11" ht="12.75" hidden="1">
      <c r="A73" s="2" t="s">
        <v>94</v>
      </c>
      <c r="B73" s="2">
        <f>+B74</f>
        <v>-15328268.333333332</v>
      </c>
      <c r="C73" s="2">
        <f aca="true" t="shared" si="11" ref="C73:K73">+(C78+C80+C81+C82)-(B78+B80+B81+B82)</f>
        <v>-19904287</v>
      </c>
      <c r="D73" s="2">
        <f t="shared" si="11"/>
        <v>1804582</v>
      </c>
      <c r="E73" s="2">
        <f t="shared" si="11"/>
        <v>-3942661</v>
      </c>
      <c r="F73" s="2">
        <f>+(F78+F80+F81+F82)-(D78+D80+D81+D82)</f>
        <v>-3942661</v>
      </c>
      <c r="G73" s="2">
        <f>+(G78+G80+G81+G82)-(D78+D80+D81+D82)</f>
        <v>-3942661</v>
      </c>
      <c r="H73" s="2">
        <f>+(H78+H80+H81+H82)-(D78+D80+D81+D82)</f>
        <v>-6412089</v>
      </c>
      <c r="I73" s="2">
        <f>+(I78+I80+I81+I82)-(E78+E80+E81+E82)</f>
        <v>-8590000</v>
      </c>
      <c r="J73" s="2">
        <f t="shared" si="11"/>
        <v>-3000000</v>
      </c>
      <c r="K73" s="2">
        <f t="shared" si="11"/>
        <v>-2000000</v>
      </c>
    </row>
    <row r="74" spans="1:11" ht="12.75" hidden="1">
      <c r="A74" s="2" t="s">
        <v>95</v>
      </c>
      <c r="B74" s="2">
        <f>+TREND(C74:E74)</f>
        <v>-15328268.333333332</v>
      </c>
      <c r="C74" s="2">
        <f>+C73</f>
        <v>-19904287</v>
      </c>
      <c r="D74" s="2">
        <f aca="true" t="shared" si="12" ref="D74:K74">+D73</f>
        <v>1804582</v>
      </c>
      <c r="E74" s="2">
        <f t="shared" si="12"/>
        <v>-3942661</v>
      </c>
      <c r="F74" s="2">
        <f t="shared" si="12"/>
        <v>-3942661</v>
      </c>
      <c r="G74" s="2">
        <f t="shared" si="12"/>
        <v>-3942661</v>
      </c>
      <c r="H74" s="2">
        <f t="shared" si="12"/>
        <v>-6412089</v>
      </c>
      <c r="I74" s="2">
        <f t="shared" si="12"/>
        <v>-8590000</v>
      </c>
      <c r="J74" s="2">
        <f t="shared" si="12"/>
        <v>-3000000</v>
      </c>
      <c r="K74" s="2">
        <f t="shared" si="12"/>
        <v>-2000000</v>
      </c>
    </row>
    <row r="75" spans="1:11" ht="12.75" hidden="1">
      <c r="A75" s="2" t="s">
        <v>96</v>
      </c>
      <c r="B75" s="2">
        <f>+B84-(((B80+B81+B78)*B70)-B79)</f>
        <v>13367645.249583684</v>
      </c>
      <c r="C75" s="2">
        <f aca="true" t="shared" si="13" ref="C75:K75">+C84-(((C80+C81+C78)*C70)-C79)</f>
        <v>153446651</v>
      </c>
      <c r="D75" s="2">
        <f t="shared" si="13"/>
        <v>-104716059.84657606</v>
      </c>
      <c r="E75" s="2">
        <f t="shared" si="13"/>
        <v>117023656.20154323</v>
      </c>
      <c r="F75" s="2">
        <f t="shared" si="13"/>
        <v>51348463.05962281</v>
      </c>
      <c r="G75" s="2">
        <f t="shared" si="13"/>
        <v>51348463.05962281</v>
      </c>
      <c r="H75" s="2">
        <f t="shared" si="13"/>
        <v>214831928.8378215</v>
      </c>
      <c r="I75" s="2">
        <f t="shared" si="13"/>
        <v>78145277.23410186</v>
      </c>
      <c r="J75" s="2">
        <f t="shared" si="13"/>
        <v>90738728.02772959</v>
      </c>
      <c r="K75" s="2">
        <f t="shared" si="13"/>
        <v>107505374.50584511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21715330</v>
      </c>
      <c r="C77" s="3">
        <v>0</v>
      </c>
      <c r="D77" s="3">
        <v>2449077</v>
      </c>
      <c r="E77" s="3">
        <v>19972768</v>
      </c>
      <c r="F77" s="3">
        <v>9933648</v>
      </c>
      <c r="G77" s="3">
        <v>9933648</v>
      </c>
      <c r="H77" s="3">
        <v>-7337471</v>
      </c>
      <c r="I77" s="3">
        <v>18870713</v>
      </c>
      <c r="J77" s="3">
        <v>7908053</v>
      </c>
      <c r="K77" s="3">
        <v>7321923</v>
      </c>
    </row>
    <row r="78" spans="1:11" ht="12.75" hidden="1">
      <c r="A78" s="1" t="s">
        <v>67</v>
      </c>
      <c r="B78" s="3">
        <v>1054815</v>
      </c>
      <c r="C78" s="3">
        <v>-1047</v>
      </c>
      <c r="D78" s="3">
        <v>-304608</v>
      </c>
      <c r="E78" s="3">
        <v>0</v>
      </c>
      <c r="F78" s="3">
        <v>0</v>
      </c>
      <c r="G78" s="3">
        <v>0</v>
      </c>
      <c r="H78" s="3">
        <v>-304608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57783390</v>
      </c>
      <c r="C79" s="3">
        <v>153446651</v>
      </c>
      <c r="D79" s="3">
        <v>137002875</v>
      </c>
      <c r="E79" s="3">
        <v>131836288</v>
      </c>
      <c r="F79" s="3">
        <v>81131002</v>
      </c>
      <c r="G79" s="3">
        <v>81131002</v>
      </c>
      <c r="H79" s="3">
        <v>145168437</v>
      </c>
      <c r="I79" s="3">
        <v>96547090</v>
      </c>
      <c r="J79" s="3">
        <v>106586507</v>
      </c>
      <c r="K79" s="3">
        <v>121341507</v>
      </c>
    </row>
    <row r="80" spans="1:11" ht="12.75" hidden="1">
      <c r="A80" s="1" t="s">
        <v>69</v>
      </c>
      <c r="B80" s="3">
        <v>36825032</v>
      </c>
      <c r="C80" s="3">
        <v>-7409270</v>
      </c>
      <c r="D80" s="3">
        <v>-2533566</v>
      </c>
      <c r="E80" s="3">
        <v>0</v>
      </c>
      <c r="F80" s="3">
        <v>0</v>
      </c>
      <c r="G80" s="3">
        <v>0</v>
      </c>
      <c r="H80" s="3">
        <v>-14147125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10747519</v>
      </c>
      <c r="C81" s="3">
        <v>35078581</v>
      </c>
      <c r="D81" s="3">
        <v>32311020</v>
      </c>
      <c r="E81" s="3">
        <v>26585000</v>
      </c>
      <c r="F81" s="3">
        <v>26585000</v>
      </c>
      <c r="G81" s="3">
        <v>26585000</v>
      </c>
      <c r="H81" s="3">
        <v>38007781</v>
      </c>
      <c r="I81" s="3">
        <v>17995000</v>
      </c>
      <c r="J81" s="3">
        <v>14995000</v>
      </c>
      <c r="K81" s="3">
        <v>12995000</v>
      </c>
    </row>
    <row r="82" spans="1:11" ht="12.75" hidden="1">
      <c r="A82" s="1" t="s">
        <v>71</v>
      </c>
      <c r="B82" s="3">
        <v>0</v>
      </c>
      <c r="C82" s="3">
        <v>1054815</v>
      </c>
      <c r="D82" s="3">
        <v>1054815</v>
      </c>
      <c r="E82" s="3">
        <v>0</v>
      </c>
      <c r="F82" s="3">
        <v>0</v>
      </c>
      <c r="G82" s="3">
        <v>0</v>
      </c>
      <c r="H82" s="3">
        <v>559524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19834563</v>
      </c>
      <c r="C83" s="3">
        <v>34181896</v>
      </c>
      <c r="D83" s="3">
        <v>20085888</v>
      </c>
      <c r="E83" s="3">
        <v>11128428</v>
      </c>
      <c r="F83" s="3">
        <v>11128428</v>
      </c>
      <c r="G83" s="3">
        <v>11128428</v>
      </c>
      <c r="H83" s="3">
        <v>21699474</v>
      </c>
      <c r="I83" s="3">
        <v>19297323</v>
      </c>
      <c r="J83" s="3">
        <v>8357791</v>
      </c>
      <c r="K83" s="3">
        <v>7795852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4042296730</v>
      </c>
      <c r="C5" s="6">
        <v>5200065020</v>
      </c>
      <c r="D5" s="23">
        <v>5395430740</v>
      </c>
      <c r="E5" s="24">
        <v>6140478219</v>
      </c>
      <c r="F5" s="6">
        <v>6140478219</v>
      </c>
      <c r="G5" s="25">
        <v>6140478219</v>
      </c>
      <c r="H5" s="26">
        <v>5645964011</v>
      </c>
      <c r="I5" s="24">
        <v>6140478219</v>
      </c>
      <c r="J5" s="6">
        <v>6422940215</v>
      </c>
      <c r="K5" s="25">
        <v>6718395467</v>
      </c>
    </row>
    <row r="6" spans="1:11" ht="13.5">
      <c r="A6" s="22" t="s">
        <v>19</v>
      </c>
      <c r="B6" s="6">
        <v>18682500439</v>
      </c>
      <c r="C6" s="6">
        <v>18403952607</v>
      </c>
      <c r="D6" s="23">
        <v>20586159248</v>
      </c>
      <c r="E6" s="24">
        <v>23728239444</v>
      </c>
      <c r="F6" s="6">
        <v>22855235937</v>
      </c>
      <c r="G6" s="25">
        <v>22855235937</v>
      </c>
      <c r="H6" s="26">
        <v>22293941820</v>
      </c>
      <c r="I6" s="24">
        <v>25954543149</v>
      </c>
      <c r="J6" s="6">
        <v>28285905477</v>
      </c>
      <c r="K6" s="25">
        <v>30861400584</v>
      </c>
    </row>
    <row r="7" spans="1:11" ht="13.5">
      <c r="A7" s="22" t="s">
        <v>20</v>
      </c>
      <c r="B7" s="6">
        <v>637392535</v>
      </c>
      <c r="C7" s="6">
        <v>620078905</v>
      </c>
      <c r="D7" s="23">
        <v>397694498</v>
      </c>
      <c r="E7" s="24">
        <v>438015030</v>
      </c>
      <c r="F7" s="6">
        <v>435015030</v>
      </c>
      <c r="G7" s="25">
        <v>435015030</v>
      </c>
      <c r="H7" s="26">
        <v>336847872</v>
      </c>
      <c r="I7" s="24">
        <v>233777555</v>
      </c>
      <c r="J7" s="6">
        <v>233703381</v>
      </c>
      <c r="K7" s="25">
        <v>233717017</v>
      </c>
    </row>
    <row r="8" spans="1:11" ht="13.5">
      <c r="A8" s="22" t="s">
        <v>21</v>
      </c>
      <c r="B8" s="6">
        <v>5047639773</v>
      </c>
      <c r="C8" s="6">
        <v>3732208176</v>
      </c>
      <c r="D8" s="23">
        <v>4010129792</v>
      </c>
      <c r="E8" s="24">
        <v>4196210572</v>
      </c>
      <c r="F8" s="6">
        <v>5189933271</v>
      </c>
      <c r="G8" s="25">
        <v>5189933271</v>
      </c>
      <c r="H8" s="26">
        <v>4419914343</v>
      </c>
      <c r="I8" s="24">
        <v>4864636645</v>
      </c>
      <c r="J8" s="6">
        <v>5216645301</v>
      </c>
      <c r="K8" s="25">
        <v>5696790251</v>
      </c>
    </row>
    <row r="9" spans="1:11" ht="13.5">
      <c r="A9" s="22" t="s">
        <v>22</v>
      </c>
      <c r="B9" s="6">
        <v>1332699717</v>
      </c>
      <c r="C9" s="6">
        <v>3583383686</v>
      </c>
      <c r="D9" s="23">
        <v>3653774880</v>
      </c>
      <c r="E9" s="24">
        <v>4162118029</v>
      </c>
      <c r="F9" s="6">
        <v>4527895921</v>
      </c>
      <c r="G9" s="25">
        <v>4527895921</v>
      </c>
      <c r="H9" s="26">
        <v>2991559952</v>
      </c>
      <c r="I9" s="24">
        <v>4436023566</v>
      </c>
      <c r="J9" s="6">
        <v>4904297543</v>
      </c>
      <c r="K9" s="25">
        <v>5322572031</v>
      </c>
    </row>
    <row r="10" spans="1:11" ht="25.5">
      <c r="A10" s="27" t="s">
        <v>86</v>
      </c>
      <c r="B10" s="28">
        <f>SUM(B5:B9)</f>
        <v>29742529194</v>
      </c>
      <c r="C10" s="29">
        <f aca="true" t="shared" si="0" ref="C10:K10">SUM(C5:C9)</f>
        <v>31539688394</v>
      </c>
      <c r="D10" s="30">
        <f t="shared" si="0"/>
        <v>34043189158</v>
      </c>
      <c r="E10" s="28">
        <f t="shared" si="0"/>
        <v>38665061294</v>
      </c>
      <c r="F10" s="29">
        <f t="shared" si="0"/>
        <v>39148558378</v>
      </c>
      <c r="G10" s="31">
        <f t="shared" si="0"/>
        <v>39148558378</v>
      </c>
      <c r="H10" s="32">
        <f t="shared" si="0"/>
        <v>35688227998</v>
      </c>
      <c r="I10" s="28">
        <f t="shared" si="0"/>
        <v>41629459134</v>
      </c>
      <c r="J10" s="29">
        <f t="shared" si="0"/>
        <v>45063491917</v>
      </c>
      <c r="K10" s="31">
        <f t="shared" si="0"/>
        <v>48832875350</v>
      </c>
    </row>
    <row r="11" spans="1:11" ht="13.5">
      <c r="A11" s="22" t="s">
        <v>23</v>
      </c>
      <c r="B11" s="6">
        <v>6172418344</v>
      </c>
      <c r="C11" s="6">
        <v>7417447209</v>
      </c>
      <c r="D11" s="23">
        <v>8449847186</v>
      </c>
      <c r="E11" s="24">
        <v>9628450297</v>
      </c>
      <c r="F11" s="6">
        <v>9311903128</v>
      </c>
      <c r="G11" s="25">
        <v>9311903128</v>
      </c>
      <c r="H11" s="26">
        <v>9212890310</v>
      </c>
      <c r="I11" s="24">
        <v>9754167674</v>
      </c>
      <c r="J11" s="6">
        <v>10589143831</v>
      </c>
      <c r="K11" s="25">
        <v>11484774776</v>
      </c>
    </row>
    <row r="12" spans="1:11" ht="13.5">
      <c r="A12" s="22" t="s">
        <v>24</v>
      </c>
      <c r="B12" s="6">
        <v>119944484</v>
      </c>
      <c r="C12" s="6">
        <v>132699898</v>
      </c>
      <c r="D12" s="23">
        <v>137935967</v>
      </c>
      <c r="E12" s="24">
        <v>139695066</v>
      </c>
      <c r="F12" s="6">
        <v>142795066</v>
      </c>
      <c r="G12" s="25">
        <v>142795066</v>
      </c>
      <c r="H12" s="26">
        <v>136273682</v>
      </c>
      <c r="I12" s="24">
        <v>142795066</v>
      </c>
      <c r="J12" s="6">
        <v>154218672</v>
      </c>
      <c r="K12" s="25">
        <v>166556167</v>
      </c>
    </row>
    <row r="13" spans="1:11" ht="13.5">
      <c r="A13" s="22" t="s">
        <v>87</v>
      </c>
      <c r="B13" s="6">
        <v>2115284714</v>
      </c>
      <c r="C13" s="6">
        <v>2478457635</v>
      </c>
      <c r="D13" s="23">
        <v>2586025015</v>
      </c>
      <c r="E13" s="24">
        <v>2202788615</v>
      </c>
      <c r="F13" s="6">
        <v>2203918615</v>
      </c>
      <c r="G13" s="25">
        <v>2203918615</v>
      </c>
      <c r="H13" s="26">
        <v>2235086334</v>
      </c>
      <c r="I13" s="24">
        <v>2354666981</v>
      </c>
      <c r="J13" s="6">
        <v>2517844099</v>
      </c>
      <c r="K13" s="25">
        <v>2841869263</v>
      </c>
    </row>
    <row r="14" spans="1:11" ht="13.5">
      <c r="A14" s="22" t="s">
        <v>25</v>
      </c>
      <c r="B14" s="6">
        <v>901847023</v>
      </c>
      <c r="C14" s="6">
        <v>983369676</v>
      </c>
      <c r="D14" s="23">
        <v>944492769</v>
      </c>
      <c r="E14" s="24">
        <v>1096076483</v>
      </c>
      <c r="F14" s="6">
        <v>869054085</v>
      </c>
      <c r="G14" s="25">
        <v>869054085</v>
      </c>
      <c r="H14" s="26">
        <v>945271773</v>
      </c>
      <c r="I14" s="24">
        <v>1128804896</v>
      </c>
      <c r="J14" s="6">
        <v>1206325987</v>
      </c>
      <c r="K14" s="25">
        <v>1279989727</v>
      </c>
    </row>
    <row r="15" spans="1:11" ht="13.5">
      <c r="A15" s="22" t="s">
        <v>26</v>
      </c>
      <c r="B15" s="6">
        <v>14408224110</v>
      </c>
      <c r="C15" s="6">
        <v>14341920103</v>
      </c>
      <c r="D15" s="23">
        <v>15269964163</v>
      </c>
      <c r="E15" s="24">
        <v>17862556427</v>
      </c>
      <c r="F15" s="6">
        <v>17112332628</v>
      </c>
      <c r="G15" s="25">
        <v>17112332628</v>
      </c>
      <c r="H15" s="26">
        <v>16211625225</v>
      </c>
      <c r="I15" s="24">
        <v>18939618236</v>
      </c>
      <c r="J15" s="6">
        <v>20589002777</v>
      </c>
      <c r="K15" s="25">
        <v>22423013954</v>
      </c>
    </row>
    <row r="16" spans="1:11" ht="13.5">
      <c r="A16" s="22" t="s">
        <v>21</v>
      </c>
      <c r="B16" s="6">
        <v>1206629928</v>
      </c>
      <c r="C16" s="6">
        <v>972950805</v>
      </c>
      <c r="D16" s="23">
        <v>1038317340</v>
      </c>
      <c r="E16" s="24">
        <v>675033151</v>
      </c>
      <c r="F16" s="6">
        <v>646699532</v>
      </c>
      <c r="G16" s="25">
        <v>646699532</v>
      </c>
      <c r="H16" s="26">
        <v>502128096</v>
      </c>
      <c r="I16" s="24">
        <v>676942794</v>
      </c>
      <c r="J16" s="6">
        <v>711421125</v>
      </c>
      <c r="K16" s="25">
        <v>777247447</v>
      </c>
    </row>
    <row r="17" spans="1:11" ht="13.5">
      <c r="A17" s="22" t="s">
        <v>27</v>
      </c>
      <c r="B17" s="6">
        <v>5426801341</v>
      </c>
      <c r="C17" s="6">
        <v>6548714331</v>
      </c>
      <c r="D17" s="23">
        <v>9593899991</v>
      </c>
      <c r="E17" s="24">
        <v>7201431172</v>
      </c>
      <c r="F17" s="6">
        <v>8989436392</v>
      </c>
      <c r="G17" s="25">
        <v>8989436392</v>
      </c>
      <c r="H17" s="26">
        <v>7928960108</v>
      </c>
      <c r="I17" s="24">
        <v>8758978352</v>
      </c>
      <c r="J17" s="6">
        <v>9410820539</v>
      </c>
      <c r="K17" s="25">
        <v>9973746000</v>
      </c>
    </row>
    <row r="18" spans="1:11" ht="13.5">
      <c r="A18" s="33" t="s">
        <v>28</v>
      </c>
      <c r="B18" s="34">
        <f>SUM(B11:B17)</f>
        <v>30351149944</v>
      </c>
      <c r="C18" s="35">
        <f aca="true" t="shared" si="1" ref="C18:K18">SUM(C11:C17)</f>
        <v>32875559657</v>
      </c>
      <c r="D18" s="36">
        <f t="shared" si="1"/>
        <v>38020482431</v>
      </c>
      <c r="E18" s="34">
        <f t="shared" si="1"/>
        <v>38806031211</v>
      </c>
      <c r="F18" s="35">
        <f t="shared" si="1"/>
        <v>39276139446</v>
      </c>
      <c r="G18" s="37">
        <f t="shared" si="1"/>
        <v>39276139446</v>
      </c>
      <c r="H18" s="38">
        <f t="shared" si="1"/>
        <v>37172235528</v>
      </c>
      <c r="I18" s="34">
        <f t="shared" si="1"/>
        <v>41755973999</v>
      </c>
      <c r="J18" s="35">
        <f t="shared" si="1"/>
        <v>45178777030</v>
      </c>
      <c r="K18" s="37">
        <f t="shared" si="1"/>
        <v>48947197334</v>
      </c>
    </row>
    <row r="19" spans="1:11" ht="13.5">
      <c r="A19" s="33" t="s">
        <v>29</v>
      </c>
      <c r="B19" s="39">
        <f>+B10-B18</f>
        <v>-608620750</v>
      </c>
      <c r="C19" s="40">
        <f aca="true" t="shared" si="2" ref="C19:K19">+C10-C18</f>
        <v>-1335871263</v>
      </c>
      <c r="D19" s="41">
        <f t="shared" si="2"/>
        <v>-3977293273</v>
      </c>
      <c r="E19" s="39">
        <f t="shared" si="2"/>
        <v>-140969917</v>
      </c>
      <c r="F19" s="40">
        <f t="shared" si="2"/>
        <v>-127581068</v>
      </c>
      <c r="G19" s="42">
        <f t="shared" si="2"/>
        <v>-127581068</v>
      </c>
      <c r="H19" s="43">
        <f t="shared" si="2"/>
        <v>-1484007530</v>
      </c>
      <c r="I19" s="39">
        <f t="shared" si="2"/>
        <v>-126514865</v>
      </c>
      <c r="J19" s="40">
        <f t="shared" si="2"/>
        <v>-115285113</v>
      </c>
      <c r="K19" s="42">
        <f t="shared" si="2"/>
        <v>-114321984</v>
      </c>
    </row>
    <row r="20" spans="1:11" ht="25.5">
      <c r="A20" s="44" t="s">
        <v>30</v>
      </c>
      <c r="B20" s="45">
        <v>1788456637</v>
      </c>
      <c r="C20" s="46">
        <v>2001282667</v>
      </c>
      <c r="D20" s="47">
        <v>2053380874</v>
      </c>
      <c r="E20" s="45">
        <v>2623420369</v>
      </c>
      <c r="F20" s="46">
        <v>2062037338</v>
      </c>
      <c r="G20" s="48">
        <v>2062037338</v>
      </c>
      <c r="H20" s="49">
        <v>1273935632</v>
      </c>
      <c r="I20" s="45">
        <v>2240665239</v>
      </c>
      <c r="J20" s="46">
        <v>2238199119</v>
      </c>
      <c r="K20" s="48">
        <v>2216629664</v>
      </c>
    </row>
    <row r="21" spans="1:11" ht="63.75">
      <c r="A21" s="50" t="s">
        <v>88</v>
      </c>
      <c r="B21" s="51">
        <v>0</v>
      </c>
      <c r="C21" s="52">
        <v>992095981</v>
      </c>
      <c r="D21" s="53">
        <v>1144369927</v>
      </c>
      <c r="E21" s="51">
        <v>302493758</v>
      </c>
      <c r="F21" s="52">
        <v>295960280</v>
      </c>
      <c r="G21" s="54">
        <v>295960280</v>
      </c>
      <c r="H21" s="55">
        <v>1169703324</v>
      </c>
      <c r="I21" s="51">
        <v>315678265</v>
      </c>
      <c r="J21" s="52">
        <v>325723185</v>
      </c>
      <c r="K21" s="54">
        <v>365770182</v>
      </c>
    </row>
    <row r="22" spans="1:11" ht="25.5">
      <c r="A22" s="56" t="s">
        <v>89</v>
      </c>
      <c r="B22" s="57">
        <f>SUM(B19:B21)</f>
        <v>1179835887</v>
      </c>
      <c r="C22" s="58">
        <f aca="true" t="shared" si="3" ref="C22:K22">SUM(C19:C21)</f>
        <v>1657507385</v>
      </c>
      <c r="D22" s="59">
        <f t="shared" si="3"/>
        <v>-779542472</v>
      </c>
      <c r="E22" s="57">
        <f t="shared" si="3"/>
        <v>2784944210</v>
      </c>
      <c r="F22" s="58">
        <f t="shared" si="3"/>
        <v>2230416550</v>
      </c>
      <c r="G22" s="60">
        <f t="shared" si="3"/>
        <v>2230416550</v>
      </c>
      <c r="H22" s="61">
        <f t="shared" si="3"/>
        <v>959631426</v>
      </c>
      <c r="I22" s="57">
        <f t="shared" si="3"/>
        <v>2429828639</v>
      </c>
      <c r="J22" s="58">
        <f t="shared" si="3"/>
        <v>2448637191</v>
      </c>
      <c r="K22" s="60">
        <f t="shared" si="3"/>
        <v>2468077862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1179835887</v>
      </c>
      <c r="C24" s="40">
        <f aca="true" t="shared" si="4" ref="C24:K24">SUM(C22:C23)</f>
        <v>1657507385</v>
      </c>
      <c r="D24" s="41">
        <f t="shared" si="4"/>
        <v>-779542472</v>
      </c>
      <c r="E24" s="39">
        <f t="shared" si="4"/>
        <v>2784944210</v>
      </c>
      <c r="F24" s="40">
        <f t="shared" si="4"/>
        <v>2230416550</v>
      </c>
      <c r="G24" s="42">
        <f t="shared" si="4"/>
        <v>2230416550</v>
      </c>
      <c r="H24" s="43">
        <f t="shared" si="4"/>
        <v>959631426</v>
      </c>
      <c r="I24" s="39">
        <f t="shared" si="4"/>
        <v>2429828639</v>
      </c>
      <c r="J24" s="40">
        <f t="shared" si="4"/>
        <v>2448637191</v>
      </c>
      <c r="K24" s="42">
        <f t="shared" si="4"/>
        <v>2468077862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4702034705</v>
      </c>
      <c r="C27" s="7">
        <v>5739628466</v>
      </c>
      <c r="D27" s="69">
        <v>6150821795</v>
      </c>
      <c r="E27" s="70">
        <v>7417206981</v>
      </c>
      <c r="F27" s="7">
        <v>5000624398</v>
      </c>
      <c r="G27" s="71">
        <v>5000624398</v>
      </c>
      <c r="H27" s="72">
        <v>3968576242</v>
      </c>
      <c r="I27" s="70">
        <v>4929977645</v>
      </c>
      <c r="J27" s="7">
        <v>4542239342</v>
      </c>
      <c r="K27" s="71">
        <v>4520643333</v>
      </c>
    </row>
    <row r="28" spans="1:11" ht="13.5">
      <c r="A28" s="73" t="s">
        <v>34</v>
      </c>
      <c r="B28" s="6">
        <v>1788456637</v>
      </c>
      <c r="C28" s="6">
        <v>2003877249</v>
      </c>
      <c r="D28" s="23">
        <v>2042093804</v>
      </c>
      <c r="E28" s="24">
        <v>2351509919</v>
      </c>
      <c r="F28" s="6">
        <v>2062037338</v>
      </c>
      <c r="G28" s="25">
        <v>2062037338</v>
      </c>
      <c r="H28" s="26">
        <v>0</v>
      </c>
      <c r="I28" s="24">
        <v>2240665239</v>
      </c>
      <c r="J28" s="6">
        <v>2018163119</v>
      </c>
      <c r="K28" s="25">
        <v>1946213664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1300000132</v>
      </c>
      <c r="C30" s="6">
        <v>2873286170</v>
      </c>
      <c r="D30" s="23">
        <v>2996590608</v>
      </c>
      <c r="E30" s="24">
        <v>4014818178</v>
      </c>
      <c r="F30" s="6">
        <v>2212497654</v>
      </c>
      <c r="G30" s="25">
        <v>2212497654</v>
      </c>
      <c r="H30" s="26">
        <v>0</v>
      </c>
      <c r="I30" s="24">
        <v>1976039247</v>
      </c>
      <c r="J30" s="6">
        <v>1724523796</v>
      </c>
      <c r="K30" s="25">
        <v>1721645436</v>
      </c>
    </row>
    <row r="31" spans="1:11" ht="13.5">
      <c r="A31" s="22" t="s">
        <v>36</v>
      </c>
      <c r="B31" s="6">
        <v>1613577933</v>
      </c>
      <c r="C31" s="6">
        <v>0</v>
      </c>
      <c r="D31" s="23">
        <v>934134779</v>
      </c>
      <c r="E31" s="24">
        <v>1050878884</v>
      </c>
      <c r="F31" s="6">
        <v>726089406</v>
      </c>
      <c r="G31" s="25">
        <v>726089406</v>
      </c>
      <c r="H31" s="26">
        <v>0</v>
      </c>
      <c r="I31" s="24">
        <v>713273159</v>
      </c>
      <c r="J31" s="6">
        <v>799552427</v>
      </c>
      <c r="K31" s="25">
        <v>852784233</v>
      </c>
    </row>
    <row r="32" spans="1:11" ht="13.5">
      <c r="A32" s="33" t="s">
        <v>37</v>
      </c>
      <c r="B32" s="7">
        <f>SUM(B28:B31)</f>
        <v>4702034702</v>
      </c>
      <c r="C32" s="7">
        <f aca="true" t="shared" si="5" ref="C32:K32">SUM(C28:C31)</f>
        <v>4877163419</v>
      </c>
      <c r="D32" s="69">
        <f t="shared" si="5"/>
        <v>5972819191</v>
      </c>
      <c r="E32" s="70">
        <f t="shared" si="5"/>
        <v>7417206981</v>
      </c>
      <c r="F32" s="7">
        <f t="shared" si="5"/>
        <v>5000624398</v>
      </c>
      <c r="G32" s="71">
        <f t="shared" si="5"/>
        <v>5000624398</v>
      </c>
      <c r="H32" s="72">
        <f t="shared" si="5"/>
        <v>0</v>
      </c>
      <c r="I32" s="70">
        <f t="shared" si="5"/>
        <v>4929977645</v>
      </c>
      <c r="J32" s="7">
        <f t="shared" si="5"/>
        <v>4542239342</v>
      </c>
      <c r="K32" s="71">
        <f t="shared" si="5"/>
        <v>4520643333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12283089680</v>
      </c>
      <c r="C35" s="6">
        <v>11433913003</v>
      </c>
      <c r="D35" s="23">
        <v>10924835894</v>
      </c>
      <c r="E35" s="24">
        <v>9809908856</v>
      </c>
      <c r="F35" s="6">
        <v>9807541456</v>
      </c>
      <c r="G35" s="25">
        <v>9807541456</v>
      </c>
      <c r="H35" s="26">
        <v>12041189385</v>
      </c>
      <c r="I35" s="24">
        <v>11816392116</v>
      </c>
      <c r="J35" s="6">
        <v>17206568389</v>
      </c>
      <c r="K35" s="25">
        <v>23614174277</v>
      </c>
    </row>
    <row r="36" spans="1:11" ht="13.5">
      <c r="A36" s="22" t="s">
        <v>40</v>
      </c>
      <c r="B36" s="6">
        <v>53416187556</v>
      </c>
      <c r="C36" s="6">
        <v>58301363324</v>
      </c>
      <c r="D36" s="23">
        <v>61198860787</v>
      </c>
      <c r="E36" s="24">
        <v>64072654130</v>
      </c>
      <c r="F36" s="6">
        <v>62943389732</v>
      </c>
      <c r="G36" s="25">
        <v>62943389732</v>
      </c>
      <c r="H36" s="26">
        <v>63240883340</v>
      </c>
      <c r="I36" s="24">
        <v>70204639128</v>
      </c>
      <c r="J36" s="6">
        <v>70998315387</v>
      </c>
      <c r="K36" s="25">
        <v>58290478354</v>
      </c>
    </row>
    <row r="37" spans="1:11" ht="13.5">
      <c r="A37" s="22" t="s">
        <v>41</v>
      </c>
      <c r="B37" s="6">
        <v>8296580287</v>
      </c>
      <c r="C37" s="6">
        <v>12131203552</v>
      </c>
      <c r="D37" s="23">
        <v>12984204517</v>
      </c>
      <c r="E37" s="24">
        <v>14775924377</v>
      </c>
      <c r="F37" s="6">
        <v>14747268951</v>
      </c>
      <c r="G37" s="25">
        <v>14747268951</v>
      </c>
      <c r="H37" s="26">
        <v>15472923568</v>
      </c>
      <c r="I37" s="24">
        <v>12876678000</v>
      </c>
      <c r="J37" s="6">
        <v>13597991697</v>
      </c>
      <c r="K37" s="25">
        <v>4941517131</v>
      </c>
    </row>
    <row r="38" spans="1:11" ht="13.5">
      <c r="A38" s="22" t="s">
        <v>42</v>
      </c>
      <c r="B38" s="6">
        <v>8254488917</v>
      </c>
      <c r="C38" s="6">
        <v>6605868133</v>
      </c>
      <c r="D38" s="23">
        <v>9133744096</v>
      </c>
      <c r="E38" s="24">
        <v>13501301860</v>
      </c>
      <c r="F38" s="6">
        <v>13501301860</v>
      </c>
      <c r="G38" s="25">
        <v>13501301860</v>
      </c>
      <c r="H38" s="26">
        <v>8707932873</v>
      </c>
      <c r="I38" s="24">
        <v>13063547290</v>
      </c>
      <c r="J38" s="6">
        <v>15863449682</v>
      </c>
      <c r="K38" s="25">
        <v>15524502055</v>
      </c>
    </row>
    <row r="39" spans="1:11" ht="13.5">
      <c r="A39" s="22" t="s">
        <v>43</v>
      </c>
      <c r="B39" s="6">
        <v>49148208032</v>
      </c>
      <c r="C39" s="6">
        <v>49382134869</v>
      </c>
      <c r="D39" s="23">
        <v>50005748089</v>
      </c>
      <c r="E39" s="24">
        <v>45605336749</v>
      </c>
      <c r="F39" s="6">
        <v>45063730886</v>
      </c>
      <c r="G39" s="25">
        <v>45063730886</v>
      </c>
      <c r="H39" s="26">
        <v>51101216141</v>
      </c>
      <c r="I39" s="24">
        <v>56080805954</v>
      </c>
      <c r="J39" s="6">
        <v>58743442397</v>
      </c>
      <c r="K39" s="25">
        <v>61438633445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2876192531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50168344648</v>
      </c>
      <c r="J42" s="6">
        <v>59362742691</v>
      </c>
      <c r="K42" s="25">
        <v>66576423309</v>
      </c>
    </row>
    <row r="43" spans="1:11" ht="13.5">
      <c r="A43" s="22" t="s">
        <v>46</v>
      </c>
      <c r="B43" s="6">
        <v>-5239076575</v>
      </c>
      <c r="C43" s="6">
        <v>-2179304493</v>
      </c>
      <c r="D43" s="23">
        <v>83318289</v>
      </c>
      <c r="E43" s="24">
        <v>-806232162</v>
      </c>
      <c r="F43" s="6">
        <v>0</v>
      </c>
      <c r="G43" s="25">
        <v>0</v>
      </c>
      <c r="H43" s="26">
        <v>2463593852</v>
      </c>
      <c r="I43" s="24">
        <v>-5998695707</v>
      </c>
      <c r="J43" s="6">
        <v>-8770982543</v>
      </c>
      <c r="K43" s="25">
        <v>-8903260572</v>
      </c>
    </row>
    <row r="44" spans="1:11" ht="13.5">
      <c r="A44" s="22" t="s">
        <v>47</v>
      </c>
      <c r="B44" s="6">
        <v>56644719</v>
      </c>
      <c r="C44" s="6">
        <v>868841099</v>
      </c>
      <c r="D44" s="23">
        <v>44369340</v>
      </c>
      <c r="E44" s="24">
        <v>-132391934</v>
      </c>
      <c r="F44" s="6">
        <v>0</v>
      </c>
      <c r="G44" s="25">
        <v>0</v>
      </c>
      <c r="H44" s="26">
        <v>-935960721</v>
      </c>
      <c r="I44" s="24">
        <v>114818021</v>
      </c>
      <c r="J44" s="6">
        <v>55117889</v>
      </c>
      <c r="K44" s="25">
        <v>-1939540431</v>
      </c>
    </row>
    <row r="45" spans="1:11" ht="13.5">
      <c r="A45" s="33" t="s">
        <v>48</v>
      </c>
      <c r="B45" s="7">
        <v>6000822434</v>
      </c>
      <c r="C45" s="7">
        <v>3108437858</v>
      </c>
      <c r="D45" s="69">
        <v>3784666325</v>
      </c>
      <c r="E45" s="70">
        <v>4743756265</v>
      </c>
      <c r="F45" s="7">
        <v>5682380361</v>
      </c>
      <c r="G45" s="71">
        <v>5682380361</v>
      </c>
      <c r="H45" s="72">
        <v>7032476167</v>
      </c>
      <c r="I45" s="70">
        <v>50216670883</v>
      </c>
      <c r="J45" s="7">
        <v>56748658507</v>
      </c>
      <c r="K45" s="71">
        <v>62023335298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7579959056</v>
      </c>
      <c r="C48" s="6">
        <v>5833924607</v>
      </c>
      <c r="D48" s="23">
        <v>5623129524</v>
      </c>
      <c r="E48" s="24">
        <v>8870681341</v>
      </c>
      <c r="F48" s="6">
        <v>8870681341</v>
      </c>
      <c r="G48" s="25">
        <v>8870681341</v>
      </c>
      <c r="H48" s="26">
        <v>3141558238</v>
      </c>
      <c r="I48" s="24">
        <v>13639328245</v>
      </c>
      <c r="J48" s="6">
        <v>20743458026</v>
      </c>
      <c r="K48" s="25">
        <v>24885965825</v>
      </c>
    </row>
    <row r="49" spans="1:11" ht="13.5">
      <c r="A49" s="22" t="s">
        <v>51</v>
      </c>
      <c r="B49" s="6">
        <f>+B75</f>
        <v>1338945631.3095293</v>
      </c>
      <c r="C49" s="6">
        <f aca="true" t="shared" si="6" ref="C49:K49">+C75</f>
        <v>7845903754</v>
      </c>
      <c r="D49" s="23">
        <f t="shared" si="6"/>
        <v>8521251791</v>
      </c>
      <c r="E49" s="24">
        <f t="shared" si="6"/>
        <v>9694562079</v>
      </c>
      <c r="F49" s="6">
        <f t="shared" si="6"/>
        <v>9665906653</v>
      </c>
      <c r="G49" s="25">
        <f t="shared" si="6"/>
        <v>9665906653</v>
      </c>
      <c r="H49" s="26">
        <f t="shared" si="6"/>
        <v>10917348139</v>
      </c>
      <c r="I49" s="24">
        <f t="shared" si="6"/>
        <v>12985052352.488853</v>
      </c>
      <c r="J49" s="6">
        <f t="shared" si="6"/>
        <v>16861890135.156769</v>
      </c>
      <c r="K49" s="25">
        <f t="shared" si="6"/>
        <v>14056305915.924133</v>
      </c>
    </row>
    <row r="50" spans="1:11" ht="13.5">
      <c r="A50" s="33" t="s">
        <v>52</v>
      </c>
      <c r="B50" s="7">
        <f>+B48-B49</f>
        <v>6241013424.690471</v>
      </c>
      <c r="C50" s="7">
        <f aca="true" t="shared" si="7" ref="C50:K50">+C48-C49</f>
        <v>-2011979147</v>
      </c>
      <c r="D50" s="69">
        <f t="shared" si="7"/>
        <v>-2898122267</v>
      </c>
      <c r="E50" s="70">
        <f t="shared" si="7"/>
        <v>-823880738</v>
      </c>
      <c r="F50" s="7">
        <f t="shared" si="7"/>
        <v>-795225312</v>
      </c>
      <c r="G50" s="71">
        <f t="shared" si="7"/>
        <v>-795225312</v>
      </c>
      <c r="H50" s="72">
        <f t="shared" si="7"/>
        <v>-7775789901</v>
      </c>
      <c r="I50" s="70">
        <f t="shared" si="7"/>
        <v>654275892.5111465</v>
      </c>
      <c r="J50" s="7">
        <f t="shared" si="7"/>
        <v>3881567890.843231</v>
      </c>
      <c r="K50" s="71">
        <f t="shared" si="7"/>
        <v>10829659909.075867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49854261060</v>
      </c>
      <c r="C53" s="6">
        <v>48396131484</v>
      </c>
      <c r="D53" s="23">
        <v>50138987267</v>
      </c>
      <c r="E53" s="24">
        <v>60163338493</v>
      </c>
      <c r="F53" s="6">
        <v>59034074095</v>
      </c>
      <c r="G53" s="25">
        <v>59034074095</v>
      </c>
      <c r="H53" s="26">
        <v>51761390893</v>
      </c>
      <c r="I53" s="24">
        <v>70589865205</v>
      </c>
      <c r="J53" s="6">
        <v>71697037605</v>
      </c>
      <c r="K53" s="25">
        <v>59127226666</v>
      </c>
    </row>
    <row r="54" spans="1:11" ht="13.5">
      <c r="A54" s="22" t="s">
        <v>55</v>
      </c>
      <c r="B54" s="6">
        <v>2115284714</v>
      </c>
      <c r="C54" s="6">
        <v>0</v>
      </c>
      <c r="D54" s="23">
        <v>2586025015</v>
      </c>
      <c r="E54" s="24">
        <v>2202788615</v>
      </c>
      <c r="F54" s="6">
        <v>2203918615</v>
      </c>
      <c r="G54" s="25">
        <v>2203918615</v>
      </c>
      <c r="H54" s="26">
        <v>2235086334</v>
      </c>
      <c r="I54" s="24">
        <v>2354666981</v>
      </c>
      <c r="J54" s="6">
        <v>2517844099</v>
      </c>
      <c r="K54" s="25">
        <v>2841869263</v>
      </c>
    </row>
    <row r="55" spans="1:11" ht="13.5">
      <c r="A55" s="22" t="s">
        <v>56</v>
      </c>
      <c r="B55" s="6">
        <v>2247810931</v>
      </c>
      <c r="C55" s="6">
        <v>4333087744</v>
      </c>
      <c r="D55" s="23">
        <v>5295990614</v>
      </c>
      <c r="E55" s="24">
        <v>6482591097</v>
      </c>
      <c r="F55" s="6">
        <v>4554522239</v>
      </c>
      <c r="G55" s="25">
        <v>4554522239</v>
      </c>
      <c r="H55" s="26">
        <v>3602395280</v>
      </c>
      <c r="I55" s="24">
        <v>4245361723</v>
      </c>
      <c r="J55" s="6">
        <v>3774526781</v>
      </c>
      <c r="K55" s="25">
        <v>3823300410</v>
      </c>
    </row>
    <row r="56" spans="1:11" ht="13.5">
      <c r="A56" s="22" t="s">
        <v>57</v>
      </c>
      <c r="B56" s="6">
        <v>2106148052</v>
      </c>
      <c r="C56" s="6">
        <v>2118570339</v>
      </c>
      <c r="D56" s="23">
        <v>2455420896</v>
      </c>
      <c r="E56" s="24">
        <v>3025548923</v>
      </c>
      <c r="F56" s="6">
        <v>2782611452</v>
      </c>
      <c r="G56" s="25">
        <v>2782611452</v>
      </c>
      <c r="H56" s="26">
        <v>2504051040</v>
      </c>
      <c r="I56" s="24">
        <v>3019627091</v>
      </c>
      <c r="J56" s="6">
        <v>3230046740</v>
      </c>
      <c r="K56" s="25">
        <v>3453749803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2566965258</v>
      </c>
      <c r="C59" s="6">
        <v>2854239159</v>
      </c>
      <c r="D59" s="23">
        <v>3300582174</v>
      </c>
      <c r="E59" s="24">
        <v>4086260756</v>
      </c>
      <c r="F59" s="6">
        <v>4086260756</v>
      </c>
      <c r="G59" s="25">
        <v>4086260756</v>
      </c>
      <c r="H59" s="26">
        <v>4086260756</v>
      </c>
      <c r="I59" s="24">
        <v>4067884410</v>
      </c>
      <c r="J59" s="6">
        <v>4366706858</v>
      </c>
      <c r="K59" s="25">
        <v>4718734441</v>
      </c>
    </row>
    <row r="60" spans="1:11" ht="13.5">
      <c r="A60" s="90" t="s">
        <v>60</v>
      </c>
      <c r="B60" s="6">
        <v>1910499831</v>
      </c>
      <c r="C60" s="6">
        <v>2150360096</v>
      </c>
      <c r="D60" s="23">
        <v>1794081601</v>
      </c>
      <c r="E60" s="24">
        <v>2137524179</v>
      </c>
      <c r="F60" s="6">
        <v>2137524179</v>
      </c>
      <c r="G60" s="25">
        <v>2137524179</v>
      </c>
      <c r="H60" s="26">
        <v>2137524179</v>
      </c>
      <c r="I60" s="24">
        <v>2240828782</v>
      </c>
      <c r="J60" s="6">
        <v>2456187415</v>
      </c>
      <c r="K60" s="25">
        <v>2690643062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11311</v>
      </c>
      <c r="C62" s="98">
        <v>11311</v>
      </c>
      <c r="D62" s="99">
        <v>11311</v>
      </c>
      <c r="E62" s="97">
        <v>11311</v>
      </c>
      <c r="F62" s="98">
        <v>11311</v>
      </c>
      <c r="G62" s="99">
        <v>11311</v>
      </c>
      <c r="H62" s="100">
        <v>11311</v>
      </c>
      <c r="I62" s="97">
        <v>11311</v>
      </c>
      <c r="J62" s="98">
        <v>11311</v>
      </c>
      <c r="K62" s="99">
        <v>11311</v>
      </c>
    </row>
    <row r="63" spans="1:11" ht="13.5">
      <c r="A63" s="96" t="s">
        <v>63</v>
      </c>
      <c r="B63" s="97">
        <v>35400</v>
      </c>
      <c r="C63" s="98">
        <v>35400</v>
      </c>
      <c r="D63" s="99">
        <v>35400</v>
      </c>
      <c r="E63" s="97">
        <v>35400</v>
      </c>
      <c r="F63" s="98">
        <v>35400</v>
      </c>
      <c r="G63" s="99">
        <v>35400</v>
      </c>
      <c r="H63" s="100">
        <v>35400</v>
      </c>
      <c r="I63" s="97">
        <v>35400</v>
      </c>
      <c r="J63" s="98">
        <v>35400</v>
      </c>
      <c r="K63" s="99">
        <v>35400</v>
      </c>
    </row>
    <row r="64" spans="1:11" ht="13.5">
      <c r="A64" s="96" t="s">
        <v>64</v>
      </c>
      <c r="B64" s="97">
        <v>27000</v>
      </c>
      <c r="C64" s="98">
        <v>27000</v>
      </c>
      <c r="D64" s="99">
        <v>10000</v>
      </c>
      <c r="E64" s="97">
        <v>5000</v>
      </c>
      <c r="F64" s="98">
        <v>5000</v>
      </c>
      <c r="G64" s="99">
        <v>5000</v>
      </c>
      <c r="H64" s="100">
        <v>5000</v>
      </c>
      <c r="I64" s="97">
        <v>10000</v>
      </c>
      <c r="J64" s="98">
        <v>10000</v>
      </c>
      <c r="K64" s="99">
        <v>10000</v>
      </c>
    </row>
    <row r="65" spans="1:11" ht="13.5">
      <c r="A65" s="96" t="s">
        <v>65</v>
      </c>
      <c r="B65" s="97">
        <v>164699</v>
      </c>
      <c r="C65" s="98">
        <v>164399</v>
      </c>
      <c r="D65" s="99">
        <v>164718</v>
      </c>
      <c r="E65" s="97">
        <v>0</v>
      </c>
      <c r="F65" s="98">
        <v>0</v>
      </c>
      <c r="G65" s="99">
        <v>0</v>
      </c>
      <c r="H65" s="100">
        <v>0</v>
      </c>
      <c r="I65" s="97">
        <v>246000</v>
      </c>
      <c r="J65" s="98">
        <v>246000</v>
      </c>
      <c r="K65" s="99">
        <v>246000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0.9194242785874579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1.3696842269650527</v>
      </c>
      <c r="J70" s="5">
        <f t="shared" si="8"/>
        <v>1.4962470643993806</v>
      </c>
      <c r="K70" s="5">
        <f t="shared" si="8"/>
        <v>1.550246477820516</v>
      </c>
    </row>
    <row r="71" spans="1:11" ht="12.75" hidden="1">
      <c r="A71" s="2" t="s">
        <v>92</v>
      </c>
      <c r="B71" s="2">
        <f>+B83</f>
        <v>21838903611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49498041677</v>
      </c>
      <c r="J71" s="2">
        <f t="shared" si="9"/>
        <v>58679419129</v>
      </c>
      <c r="K71" s="2">
        <f t="shared" si="9"/>
        <v>65891955657</v>
      </c>
    </row>
    <row r="72" spans="1:11" ht="12.75" hidden="1">
      <c r="A72" s="2" t="s">
        <v>93</v>
      </c>
      <c r="B72" s="2">
        <f>+B77</f>
        <v>23752802835</v>
      </c>
      <c r="C72" s="2">
        <f aca="true" t="shared" si="10" ref="C72:K72">+C77</f>
        <v>26847228196</v>
      </c>
      <c r="D72" s="2">
        <f t="shared" si="10"/>
        <v>29056417971</v>
      </c>
      <c r="E72" s="2">
        <f t="shared" si="10"/>
        <v>33469925617</v>
      </c>
      <c r="F72" s="2">
        <f t="shared" si="10"/>
        <v>32962669997</v>
      </c>
      <c r="G72" s="2">
        <f t="shared" si="10"/>
        <v>32962669997</v>
      </c>
      <c r="H72" s="2">
        <f t="shared" si="10"/>
        <v>30460017948</v>
      </c>
      <c r="I72" s="2">
        <f t="shared" si="10"/>
        <v>36138286988</v>
      </c>
      <c r="J72" s="2">
        <f t="shared" si="10"/>
        <v>39217733839</v>
      </c>
      <c r="K72" s="2">
        <f t="shared" si="10"/>
        <v>42504180206</v>
      </c>
    </row>
    <row r="73" spans="1:11" ht="12.75" hidden="1">
      <c r="A73" s="2" t="s">
        <v>94</v>
      </c>
      <c r="B73" s="2">
        <f>+B74</f>
        <v>1115545005</v>
      </c>
      <c r="C73" s="2">
        <f aca="true" t="shared" si="11" ref="C73:K73">+(C78+C80+C81+C82)-(B78+B80+B81+B82)</f>
        <v>1126175282</v>
      </c>
      <c r="D73" s="2">
        <f t="shared" si="11"/>
        <v>-690642308</v>
      </c>
      <c r="E73" s="2">
        <f t="shared" si="11"/>
        <v>-2443678236</v>
      </c>
      <c r="F73" s="2">
        <f>+(F78+F80+F81+F82)-(D78+D80+D81+D82)</f>
        <v>-2446045636</v>
      </c>
      <c r="G73" s="2">
        <f>+(G78+G80+G81+G82)-(D78+D80+D81+D82)</f>
        <v>-2446045636</v>
      </c>
      <c r="H73" s="2">
        <f>+(H78+H80+H81+H82)-(D78+D80+D81+D82)</f>
        <v>3996478517</v>
      </c>
      <c r="I73" s="2">
        <f>+(I78+I80+I81+I82)-(E78+E80+E81+E82)</f>
        <v>-6978866735</v>
      </c>
      <c r="J73" s="2">
        <f t="shared" si="11"/>
        <v>-2010750649</v>
      </c>
      <c r="K73" s="2">
        <f t="shared" si="11"/>
        <v>2103073995</v>
      </c>
    </row>
    <row r="74" spans="1:11" ht="12.75" hidden="1">
      <c r="A74" s="2" t="s">
        <v>95</v>
      </c>
      <c r="B74" s="2">
        <f>+TREND(C74:E74)</f>
        <v>1115545005</v>
      </c>
      <c r="C74" s="2">
        <f>+C73</f>
        <v>1126175282</v>
      </c>
      <c r="D74" s="2">
        <f aca="true" t="shared" si="12" ref="D74:K74">+D73</f>
        <v>-690642308</v>
      </c>
      <c r="E74" s="2">
        <f t="shared" si="12"/>
        <v>-2443678236</v>
      </c>
      <c r="F74" s="2">
        <f t="shared" si="12"/>
        <v>-2446045636</v>
      </c>
      <c r="G74" s="2">
        <f t="shared" si="12"/>
        <v>-2446045636</v>
      </c>
      <c r="H74" s="2">
        <f t="shared" si="12"/>
        <v>3996478517</v>
      </c>
      <c r="I74" s="2">
        <f t="shared" si="12"/>
        <v>-6978866735</v>
      </c>
      <c r="J74" s="2">
        <f t="shared" si="12"/>
        <v>-2010750649</v>
      </c>
      <c r="K74" s="2">
        <f t="shared" si="12"/>
        <v>2103073995</v>
      </c>
    </row>
    <row r="75" spans="1:11" ht="12.75" hidden="1">
      <c r="A75" s="2" t="s">
        <v>96</v>
      </c>
      <c r="B75" s="2">
        <f>+B84-(((B80+B81+B78)*B70)-B79)</f>
        <v>1338945631.3095293</v>
      </c>
      <c r="C75" s="2">
        <f aca="true" t="shared" si="13" ref="C75:K75">+C84-(((C80+C81+C78)*C70)-C79)</f>
        <v>7845903754</v>
      </c>
      <c r="D75" s="2">
        <f t="shared" si="13"/>
        <v>8521251791</v>
      </c>
      <c r="E75" s="2">
        <f t="shared" si="13"/>
        <v>9694562079</v>
      </c>
      <c r="F75" s="2">
        <f t="shared" si="13"/>
        <v>9665906653</v>
      </c>
      <c r="G75" s="2">
        <f t="shared" si="13"/>
        <v>9665906653</v>
      </c>
      <c r="H75" s="2">
        <f t="shared" si="13"/>
        <v>10917348139</v>
      </c>
      <c r="I75" s="2">
        <f t="shared" si="13"/>
        <v>12985052352.488853</v>
      </c>
      <c r="J75" s="2">
        <f t="shared" si="13"/>
        <v>16861890135.156769</v>
      </c>
      <c r="K75" s="2">
        <f t="shared" si="13"/>
        <v>14056305915.924133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23752802835</v>
      </c>
      <c r="C77" s="3">
        <v>26847228196</v>
      </c>
      <c r="D77" s="3">
        <v>29056417971</v>
      </c>
      <c r="E77" s="3">
        <v>33469925617</v>
      </c>
      <c r="F77" s="3">
        <v>32962669997</v>
      </c>
      <c r="G77" s="3">
        <v>32962669997</v>
      </c>
      <c r="H77" s="3">
        <v>30460017948</v>
      </c>
      <c r="I77" s="3">
        <v>36138286988</v>
      </c>
      <c r="J77" s="3">
        <v>39217733839</v>
      </c>
      <c r="K77" s="3">
        <v>42504180206</v>
      </c>
    </row>
    <row r="78" spans="1:11" ht="12.75" hidden="1">
      <c r="A78" s="1" t="s">
        <v>67</v>
      </c>
      <c r="B78" s="3">
        <v>6765032</v>
      </c>
      <c r="C78" s="3">
        <v>2097078</v>
      </c>
      <c r="D78" s="3">
        <v>2108469</v>
      </c>
      <c r="E78" s="3">
        <v>32592969</v>
      </c>
      <c r="F78" s="3">
        <v>32592969</v>
      </c>
      <c r="G78" s="3">
        <v>32592969</v>
      </c>
      <c r="H78" s="3">
        <v>2129166</v>
      </c>
      <c r="I78" s="3">
        <v>-3066741136</v>
      </c>
      <c r="J78" s="3">
        <v>-3380237277</v>
      </c>
      <c r="K78" s="3">
        <v>-3518263371</v>
      </c>
    </row>
    <row r="79" spans="1:11" ht="12.75" hidden="1">
      <c r="A79" s="1" t="s">
        <v>68</v>
      </c>
      <c r="B79" s="3">
        <v>6516868859</v>
      </c>
      <c r="C79" s="3">
        <v>7845903754</v>
      </c>
      <c r="D79" s="3">
        <v>8521251791</v>
      </c>
      <c r="E79" s="3">
        <v>9694562079</v>
      </c>
      <c r="F79" s="3">
        <v>9665906653</v>
      </c>
      <c r="G79" s="3">
        <v>9665906653</v>
      </c>
      <c r="H79" s="3">
        <v>10917348139</v>
      </c>
      <c r="I79" s="3">
        <v>8389336695</v>
      </c>
      <c r="J79" s="3">
        <v>8832937124</v>
      </c>
      <c r="K79" s="3">
        <v>8997871812</v>
      </c>
    </row>
    <row r="80" spans="1:11" ht="12.75" hidden="1">
      <c r="A80" s="1" t="s">
        <v>69</v>
      </c>
      <c r="B80" s="3">
        <v>4703601650</v>
      </c>
      <c r="C80" s="3">
        <v>3908070794</v>
      </c>
      <c r="D80" s="3">
        <v>4465483963</v>
      </c>
      <c r="E80" s="3">
        <v>3494107938</v>
      </c>
      <c r="F80" s="3">
        <v>3494107938</v>
      </c>
      <c r="G80" s="3">
        <v>3494107938</v>
      </c>
      <c r="H80" s="3">
        <v>6451657531</v>
      </c>
      <c r="I80" s="3">
        <v>-1120842174</v>
      </c>
      <c r="J80" s="3">
        <v>-2818059036</v>
      </c>
      <c r="K80" s="3">
        <v>-576940119</v>
      </c>
    </row>
    <row r="81" spans="1:11" ht="12.75" hidden="1">
      <c r="A81" s="1" t="s">
        <v>70</v>
      </c>
      <c r="B81" s="3">
        <v>921334969</v>
      </c>
      <c r="C81" s="3">
        <v>2841762994</v>
      </c>
      <c r="D81" s="3">
        <v>1502127002</v>
      </c>
      <c r="E81" s="3">
        <v>96855482</v>
      </c>
      <c r="F81" s="3">
        <v>94488082</v>
      </c>
      <c r="G81" s="3">
        <v>94488082</v>
      </c>
      <c r="H81" s="3">
        <v>3477260461</v>
      </c>
      <c r="I81" s="3">
        <v>832272964</v>
      </c>
      <c r="J81" s="3">
        <v>832235318</v>
      </c>
      <c r="K81" s="3">
        <v>832216490</v>
      </c>
    </row>
    <row r="82" spans="1:11" ht="12.75" hidden="1">
      <c r="A82" s="1" t="s">
        <v>71</v>
      </c>
      <c r="B82" s="3">
        <v>0</v>
      </c>
      <c r="C82" s="3">
        <v>5946067</v>
      </c>
      <c r="D82" s="3">
        <v>97515191</v>
      </c>
      <c r="E82" s="3">
        <v>0</v>
      </c>
      <c r="F82" s="3">
        <v>0</v>
      </c>
      <c r="G82" s="3">
        <v>0</v>
      </c>
      <c r="H82" s="3">
        <v>132665984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21838903611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49498041677</v>
      </c>
      <c r="J83" s="3">
        <v>58679419129</v>
      </c>
      <c r="K83" s="3">
        <v>65891955657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8007933356</v>
      </c>
      <c r="C5" s="6">
        <v>10000185008</v>
      </c>
      <c r="D5" s="23">
        <v>0</v>
      </c>
      <c r="E5" s="24">
        <v>12292550028</v>
      </c>
      <c r="F5" s="6">
        <v>12292550000</v>
      </c>
      <c r="G5" s="25">
        <v>12292550000</v>
      </c>
      <c r="H5" s="26">
        <v>12903835811</v>
      </c>
      <c r="I5" s="24">
        <v>13215032000</v>
      </c>
      <c r="J5" s="6">
        <v>13796493000</v>
      </c>
      <c r="K5" s="25">
        <v>14417335744</v>
      </c>
    </row>
    <row r="6" spans="1:11" ht="13.5">
      <c r="A6" s="22" t="s">
        <v>19</v>
      </c>
      <c r="B6" s="6">
        <v>24197277383</v>
      </c>
      <c r="C6" s="6">
        <v>25575025677</v>
      </c>
      <c r="D6" s="23">
        <v>0</v>
      </c>
      <c r="E6" s="24">
        <v>31199711998</v>
      </c>
      <c r="F6" s="6">
        <v>31463066641</v>
      </c>
      <c r="G6" s="25">
        <v>31463066641</v>
      </c>
      <c r="H6" s="26">
        <v>31132030927</v>
      </c>
      <c r="I6" s="24">
        <v>32912990590</v>
      </c>
      <c r="J6" s="6">
        <v>34191601223</v>
      </c>
      <c r="K6" s="25">
        <v>36463077662</v>
      </c>
    </row>
    <row r="7" spans="1:11" ht="13.5">
      <c r="A7" s="22" t="s">
        <v>20</v>
      </c>
      <c r="B7" s="6">
        <v>395088138</v>
      </c>
      <c r="C7" s="6">
        <v>540768910</v>
      </c>
      <c r="D7" s="23">
        <v>0</v>
      </c>
      <c r="E7" s="24">
        <v>305700000</v>
      </c>
      <c r="F7" s="6">
        <v>471113691</v>
      </c>
      <c r="G7" s="25">
        <v>471113691</v>
      </c>
      <c r="H7" s="26">
        <v>426792651</v>
      </c>
      <c r="I7" s="24">
        <v>453293062</v>
      </c>
      <c r="J7" s="6">
        <v>474372254</v>
      </c>
      <c r="K7" s="25">
        <v>497147843</v>
      </c>
    </row>
    <row r="8" spans="1:11" ht="13.5">
      <c r="A8" s="22" t="s">
        <v>21</v>
      </c>
      <c r="B8" s="6">
        <v>6835830623</v>
      </c>
      <c r="C8" s="6">
        <v>8268227765</v>
      </c>
      <c r="D8" s="23">
        <v>0</v>
      </c>
      <c r="E8" s="24">
        <v>9037509995</v>
      </c>
      <c r="F8" s="6">
        <v>13787236243</v>
      </c>
      <c r="G8" s="25">
        <v>13787236243</v>
      </c>
      <c r="H8" s="26">
        <v>11911829305</v>
      </c>
      <c r="I8" s="24">
        <v>14638119670</v>
      </c>
      <c r="J8" s="6">
        <v>15889096701</v>
      </c>
      <c r="K8" s="25">
        <v>16705557385</v>
      </c>
    </row>
    <row r="9" spans="1:11" ht="13.5">
      <c r="A9" s="22" t="s">
        <v>22</v>
      </c>
      <c r="B9" s="6">
        <v>3119387387</v>
      </c>
      <c r="C9" s="6">
        <v>6148311962</v>
      </c>
      <c r="D9" s="23">
        <v>0</v>
      </c>
      <c r="E9" s="24">
        <v>4649944768</v>
      </c>
      <c r="F9" s="6">
        <v>7330903258</v>
      </c>
      <c r="G9" s="25">
        <v>7330903258</v>
      </c>
      <c r="H9" s="26">
        <v>7708085750</v>
      </c>
      <c r="I9" s="24">
        <v>7923383753</v>
      </c>
      <c r="J9" s="6">
        <v>8764329796</v>
      </c>
      <c r="K9" s="25">
        <v>9197448768</v>
      </c>
    </row>
    <row r="10" spans="1:11" ht="25.5">
      <c r="A10" s="27" t="s">
        <v>86</v>
      </c>
      <c r="B10" s="28">
        <f>SUM(B5:B9)</f>
        <v>42555516887</v>
      </c>
      <c r="C10" s="29">
        <f aca="true" t="shared" si="0" ref="C10:K10">SUM(C5:C9)</f>
        <v>50532519322</v>
      </c>
      <c r="D10" s="30">
        <f t="shared" si="0"/>
        <v>0</v>
      </c>
      <c r="E10" s="28">
        <f t="shared" si="0"/>
        <v>57485416789</v>
      </c>
      <c r="F10" s="29">
        <f t="shared" si="0"/>
        <v>65344869833</v>
      </c>
      <c r="G10" s="31">
        <f t="shared" si="0"/>
        <v>65344869833</v>
      </c>
      <c r="H10" s="32">
        <f t="shared" si="0"/>
        <v>64082574444</v>
      </c>
      <c r="I10" s="28">
        <f t="shared" si="0"/>
        <v>69142819075</v>
      </c>
      <c r="J10" s="29">
        <f t="shared" si="0"/>
        <v>73115892974</v>
      </c>
      <c r="K10" s="31">
        <f t="shared" si="0"/>
        <v>77280567402</v>
      </c>
    </row>
    <row r="11" spans="1:11" ht="13.5">
      <c r="A11" s="22" t="s">
        <v>23</v>
      </c>
      <c r="B11" s="6">
        <v>10255080967</v>
      </c>
      <c r="C11" s="6">
        <v>11631359622</v>
      </c>
      <c r="D11" s="23">
        <v>0</v>
      </c>
      <c r="E11" s="24">
        <v>15085408087</v>
      </c>
      <c r="F11" s="6">
        <v>14988072526</v>
      </c>
      <c r="G11" s="25">
        <v>14988072526</v>
      </c>
      <c r="H11" s="26">
        <v>14494462130</v>
      </c>
      <c r="I11" s="24">
        <v>15957418434</v>
      </c>
      <c r="J11" s="6">
        <v>16963828179</v>
      </c>
      <c r="K11" s="25">
        <v>18064347118</v>
      </c>
    </row>
    <row r="12" spans="1:11" ht="13.5">
      <c r="A12" s="22" t="s">
        <v>24</v>
      </c>
      <c r="B12" s="6">
        <v>139592578</v>
      </c>
      <c r="C12" s="6">
        <v>170203148</v>
      </c>
      <c r="D12" s="23">
        <v>0</v>
      </c>
      <c r="E12" s="24">
        <v>181407984</v>
      </c>
      <c r="F12" s="6">
        <v>181408000</v>
      </c>
      <c r="G12" s="25">
        <v>181408000</v>
      </c>
      <c r="H12" s="26">
        <v>160718540</v>
      </c>
      <c r="I12" s="24">
        <v>176716000</v>
      </c>
      <c r="J12" s="6">
        <v>198268000</v>
      </c>
      <c r="K12" s="25">
        <v>210019000</v>
      </c>
    </row>
    <row r="13" spans="1:11" ht="13.5">
      <c r="A13" s="22" t="s">
        <v>87</v>
      </c>
      <c r="B13" s="6">
        <v>2998824142</v>
      </c>
      <c r="C13" s="6">
        <v>3148285512</v>
      </c>
      <c r="D13" s="23">
        <v>0</v>
      </c>
      <c r="E13" s="24">
        <v>4289934441</v>
      </c>
      <c r="F13" s="6">
        <v>4250969820</v>
      </c>
      <c r="G13" s="25">
        <v>4250969820</v>
      </c>
      <c r="H13" s="26">
        <v>3167574288</v>
      </c>
      <c r="I13" s="24">
        <v>4449659316</v>
      </c>
      <c r="J13" s="6">
        <v>4686388655</v>
      </c>
      <c r="K13" s="25">
        <v>5025416800</v>
      </c>
    </row>
    <row r="14" spans="1:11" ht="13.5">
      <c r="A14" s="22" t="s">
        <v>25</v>
      </c>
      <c r="B14" s="6">
        <v>2421815000</v>
      </c>
      <c r="C14" s="6">
        <v>2917619426</v>
      </c>
      <c r="D14" s="23">
        <v>0</v>
      </c>
      <c r="E14" s="24">
        <v>2807394996</v>
      </c>
      <c r="F14" s="6">
        <v>4146494839</v>
      </c>
      <c r="G14" s="25">
        <v>4146494839</v>
      </c>
      <c r="H14" s="26">
        <v>3109737173</v>
      </c>
      <c r="I14" s="24">
        <v>4185324735</v>
      </c>
      <c r="J14" s="6">
        <v>4487951894</v>
      </c>
      <c r="K14" s="25">
        <v>4880729183</v>
      </c>
    </row>
    <row r="15" spans="1:11" ht="13.5">
      <c r="A15" s="22" t="s">
        <v>26</v>
      </c>
      <c r="B15" s="6">
        <v>16878457311</v>
      </c>
      <c r="C15" s="6">
        <v>16719786925</v>
      </c>
      <c r="D15" s="23">
        <v>0</v>
      </c>
      <c r="E15" s="24">
        <v>20637948530</v>
      </c>
      <c r="F15" s="6">
        <v>17807038448</v>
      </c>
      <c r="G15" s="25">
        <v>17807038448</v>
      </c>
      <c r="H15" s="26">
        <v>17881360590</v>
      </c>
      <c r="I15" s="24">
        <v>19483756357</v>
      </c>
      <c r="J15" s="6">
        <v>19461849398</v>
      </c>
      <c r="K15" s="25">
        <v>20952575389</v>
      </c>
    </row>
    <row r="16" spans="1:11" ht="13.5">
      <c r="A16" s="22" t="s">
        <v>21</v>
      </c>
      <c r="B16" s="6">
        <v>500746908</v>
      </c>
      <c r="C16" s="6">
        <v>314961502</v>
      </c>
      <c r="D16" s="23">
        <v>0</v>
      </c>
      <c r="E16" s="24">
        <v>447547996</v>
      </c>
      <c r="F16" s="6">
        <v>344086500</v>
      </c>
      <c r="G16" s="25">
        <v>344086500</v>
      </c>
      <c r="H16" s="26">
        <v>142059666</v>
      </c>
      <c r="I16" s="24">
        <v>60640020</v>
      </c>
      <c r="J16" s="6">
        <v>72310597</v>
      </c>
      <c r="K16" s="25">
        <v>139607381</v>
      </c>
    </row>
    <row r="17" spans="1:11" ht="13.5">
      <c r="A17" s="22" t="s">
        <v>27</v>
      </c>
      <c r="B17" s="6">
        <v>11143765482</v>
      </c>
      <c r="C17" s="6">
        <v>13325228361</v>
      </c>
      <c r="D17" s="23">
        <v>0</v>
      </c>
      <c r="E17" s="24">
        <v>13290036730</v>
      </c>
      <c r="F17" s="6">
        <v>23203204900</v>
      </c>
      <c r="G17" s="25">
        <v>23203204900</v>
      </c>
      <c r="H17" s="26">
        <v>21027708575</v>
      </c>
      <c r="I17" s="24">
        <v>24656790925</v>
      </c>
      <c r="J17" s="6">
        <v>25983207278</v>
      </c>
      <c r="K17" s="25">
        <v>26344228579</v>
      </c>
    </row>
    <row r="18" spans="1:11" ht="13.5">
      <c r="A18" s="33" t="s">
        <v>28</v>
      </c>
      <c r="B18" s="34">
        <f>SUM(B11:B17)</f>
        <v>44338282388</v>
      </c>
      <c r="C18" s="35">
        <f aca="true" t="shared" si="1" ref="C18:K18">SUM(C11:C17)</f>
        <v>48227444496</v>
      </c>
      <c r="D18" s="36">
        <f t="shared" si="1"/>
        <v>0</v>
      </c>
      <c r="E18" s="34">
        <f t="shared" si="1"/>
        <v>56739678764</v>
      </c>
      <c r="F18" s="35">
        <f t="shared" si="1"/>
        <v>64921275033</v>
      </c>
      <c r="G18" s="37">
        <f t="shared" si="1"/>
        <v>64921275033</v>
      </c>
      <c r="H18" s="38">
        <f t="shared" si="1"/>
        <v>59983620962</v>
      </c>
      <c r="I18" s="34">
        <f t="shared" si="1"/>
        <v>68970305787</v>
      </c>
      <c r="J18" s="35">
        <f t="shared" si="1"/>
        <v>71853804001</v>
      </c>
      <c r="K18" s="37">
        <f t="shared" si="1"/>
        <v>75616923450</v>
      </c>
    </row>
    <row r="19" spans="1:11" ht="13.5">
      <c r="A19" s="33" t="s">
        <v>29</v>
      </c>
      <c r="B19" s="39">
        <f>+B10-B18</f>
        <v>-1782765501</v>
      </c>
      <c r="C19" s="40">
        <f aca="true" t="shared" si="2" ref="C19:K19">+C10-C18</f>
        <v>2305074826</v>
      </c>
      <c r="D19" s="41">
        <f t="shared" si="2"/>
        <v>0</v>
      </c>
      <c r="E19" s="39">
        <f t="shared" si="2"/>
        <v>745738025</v>
      </c>
      <c r="F19" s="40">
        <f t="shared" si="2"/>
        <v>423594800</v>
      </c>
      <c r="G19" s="42">
        <f t="shared" si="2"/>
        <v>423594800</v>
      </c>
      <c r="H19" s="43">
        <f t="shared" si="2"/>
        <v>4098953482</v>
      </c>
      <c r="I19" s="39">
        <f t="shared" si="2"/>
        <v>172513288</v>
      </c>
      <c r="J19" s="40">
        <f t="shared" si="2"/>
        <v>1262088973</v>
      </c>
      <c r="K19" s="42">
        <f t="shared" si="2"/>
        <v>1663643952</v>
      </c>
    </row>
    <row r="20" spans="1:11" ht="25.5">
      <c r="A20" s="44" t="s">
        <v>30</v>
      </c>
      <c r="B20" s="45">
        <v>3046016332</v>
      </c>
      <c r="C20" s="46">
        <v>489027243</v>
      </c>
      <c r="D20" s="47">
        <v>0</v>
      </c>
      <c r="E20" s="45">
        <v>2745480001</v>
      </c>
      <c r="F20" s="46">
        <v>2962069000</v>
      </c>
      <c r="G20" s="48">
        <v>2962069000</v>
      </c>
      <c r="H20" s="49">
        <v>1669885910</v>
      </c>
      <c r="I20" s="45">
        <v>2495738000</v>
      </c>
      <c r="J20" s="46">
        <v>2319999000</v>
      </c>
      <c r="K20" s="48">
        <v>2919591000</v>
      </c>
    </row>
    <row r="21" spans="1:11" ht="63.75">
      <c r="A21" s="50" t="s">
        <v>88</v>
      </c>
      <c r="B21" s="51">
        <v>0</v>
      </c>
      <c r="C21" s="52">
        <v>2093733158</v>
      </c>
      <c r="D21" s="53">
        <v>0</v>
      </c>
      <c r="E21" s="51">
        <v>442488000</v>
      </c>
      <c r="F21" s="52">
        <v>9013000</v>
      </c>
      <c r="G21" s="54">
        <v>9013000</v>
      </c>
      <c r="H21" s="55">
        <v>-145788737</v>
      </c>
      <c r="I21" s="51">
        <v>34700000</v>
      </c>
      <c r="J21" s="52">
        <v>29000000</v>
      </c>
      <c r="K21" s="54">
        <v>30000000</v>
      </c>
    </row>
    <row r="22" spans="1:11" ht="25.5">
      <c r="A22" s="56" t="s">
        <v>89</v>
      </c>
      <c r="B22" s="57">
        <f>SUM(B19:B21)</f>
        <v>1263250831</v>
      </c>
      <c r="C22" s="58">
        <f aca="true" t="shared" si="3" ref="C22:K22">SUM(C19:C21)</f>
        <v>4887835227</v>
      </c>
      <c r="D22" s="59">
        <f t="shared" si="3"/>
        <v>0</v>
      </c>
      <c r="E22" s="57">
        <f t="shared" si="3"/>
        <v>3933706026</v>
      </c>
      <c r="F22" s="58">
        <f t="shared" si="3"/>
        <v>3394676800</v>
      </c>
      <c r="G22" s="60">
        <f t="shared" si="3"/>
        <v>3394676800</v>
      </c>
      <c r="H22" s="61">
        <f t="shared" si="3"/>
        <v>5623050655</v>
      </c>
      <c r="I22" s="57">
        <f t="shared" si="3"/>
        <v>2702951288</v>
      </c>
      <c r="J22" s="58">
        <f t="shared" si="3"/>
        <v>3611087973</v>
      </c>
      <c r="K22" s="60">
        <f t="shared" si="3"/>
        <v>4613234952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1263250831</v>
      </c>
      <c r="C24" s="40">
        <f aca="true" t="shared" si="4" ref="C24:K24">SUM(C22:C23)</f>
        <v>4887835227</v>
      </c>
      <c r="D24" s="41">
        <f t="shared" si="4"/>
        <v>0</v>
      </c>
      <c r="E24" s="39">
        <f t="shared" si="4"/>
        <v>3933706026</v>
      </c>
      <c r="F24" s="40">
        <f t="shared" si="4"/>
        <v>3394676800</v>
      </c>
      <c r="G24" s="42">
        <f t="shared" si="4"/>
        <v>3394676800</v>
      </c>
      <c r="H24" s="43">
        <f t="shared" si="4"/>
        <v>5623050655</v>
      </c>
      <c r="I24" s="39">
        <f t="shared" si="4"/>
        <v>2702951288</v>
      </c>
      <c r="J24" s="40">
        <f t="shared" si="4"/>
        <v>3611087973</v>
      </c>
      <c r="K24" s="42">
        <f t="shared" si="4"/>
        <v>4613234952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7672032000</v>
      </c>
      <c r="C27" s="7">
        <v>5096884907</v>
      </c>
      <c r="D27" s="69">
        <v>0</v>
      </c>
      <c r="E27" s="70">
        <v>7754429658</v>
      </c>
      <c r="F27" s="7">
        <v>5207565354</v>
      </c>
      <c r="G27" s="71">
        <v>5207565354</v>
      </c>
      <c r="H27" s="72">
        <v>4670914358</v>
      </c>
      <c r="I27" s="70">
        <v>5328954005</v>
      </c>
      <c r="J27" s="7">
        <v>5025746103</v>
      </c>
      <c r="K27" s="71">
        <v>5433772997</v>
      </c>
    </row>
    <row r="28" spans="1:11" ht="13.5">
      <c r="A28" s="73" t="s">
        <v>34</v>
      </c>
      <c r="B28" s="6">
        <v>2628842000</v>
      </c>
      <c r="C28" s="6">
        <v>1761233075</v>
      </c>
      <c r="D28" s="23">
        <v>0</v>
      </c>
      <c r="E28" s="24">
        <v>2745479994</v>
      </c>
      <c r="F28" s="6">
        <v>1545481154</v>
      </c>
      <c r="G28" s="25">
        <v>1545481154</v>
      </c>
      <c r="H28" s="26">
        <v>0</v>
      </c>
      <c r="I28" s="24">
        <v>1636484993</v>
      </c>
      <c r="J28" s="6">
        <v>1348272655</v>
      </c>
      <c r="K28" s="25">
        <v>1926851000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2005437000</v>
      </c>
      <c r="C30" s="6">
        <v>0</v>
      </c>
      <c r="D30" s="23">
        <v>0</v>
      </c>
      <c r="E30" s="24">
        <v>2988368992</v>
      </c>
      <c r="F30" s="6">
        <v>2199235548</v>
      </c>
      <c r="G30" s="25">
        <v>2199235548</v>
      </c>
      <c r="H30" s="26">
        <v>0</v>
      </c>
      <c r="I30" s="24">
        <v>2225286012</v>
      </c>
      <c r="J30" s="6">
        <v>2200750104</v>
      </c>
      <c r="K30" s="25">
        <v>2221591001</v>
      </c>
    </row>
    <row r="31" spans="1:11" ht="13.5">
      <c r="A31" s="22" t="s">
        <v>36</v>
      </c>
      <c r="B31" s="6">
        <v>3037753000</v>
      </c>
      <c r="C31" s="6">
        <v>3292160371</v>
      </c>
      <c r="D31" s="23">
        <v>0</v>
      </c>
      <c r="E31" s="24">
        <v>2020580672</v>
      </c>
      <c r="F31" s="6">
        <v>1465298654</v>
      </c>
      <c r="G31" s="25">
        <v>1465298654</v>
      </c>
      <c r="H31" s="26">
        <v>0</v>
      </c>
      <c r="I31" s="24">
        <v>1467183000</v>
      </c>
      <c r="J31" s="6">
        <v>1476723344</v>
      </c>
      <c r="K31" s="25">
        <v>1285330996</v>
      </c>
    </row>
    <row r="32" spans="1:11" ht="13.5">
      <c r="A32" s="33" t="s">
        <v>37</v>
      </c>
      <c r="B32" s="7">
        <f>SUM(B28:B31)</f>
        <v>7672032000</v>
      </c>
      <c r="C32" s="7">
        <f aca="true" t="shared" si="5" ref="C32:K32">SUM(C28:C31)</f>
        <v>5053393446</v>
      </c>
      <c r="D32" s="69">
        <f t="shared" si="5"/>
        <v>0</v>
      </c>
      <c r="E32" s="70">
        <f t="shared" si="5"/>
        <v>7754429658</v>
      </c>
      <c r="F32" s="7">
        <f t="shared" si="5"/>
        <v>5210015356</v>
      </c>
      <c r="G32" s="71">
        <f t="shared" si="5"/>
        <v>5210015356</v>
      </c>
      <c r="H32" s="72">
        <f t="shared" si="5"/>
        <v>0</v>
      </c>
      <c r="I32" s="70">
        <f t="shared" si="5"/>
        <v>5328954005</v>
      </c>
      <c r="J32" s="7">
        <f t="shared" si="5"/>
        <v>5025746103</v>
      </c>
      <c r="K32" s="71">
        <f t="shared" si="5"/>
        <v>5433772997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12040767000</v>
      </c>
      <c r="C35" s="6">
        <v>45364798716</v>
      </c>
      <c r="D35" s="23">
        <v>0</v>
      </c>
      <c r="E35" s="24">
        <v>16498953777</v>
      </c>
      <c r="F35" s="6">
        <v>1861002345</v>
      </c>
      <c r="G35" s="25">
        <v>1861002345</v>
      </c>
      <c r="H35" s="26">
        <v>5067375394</v>
      </c>
      <c r="I35" s="24">
        <v>60571981124</v>
      </c>
      <c r="J35" s="6">
        <v>66907818091</v>
      </c>
      <c r="K35" s="25">
        <v>70122971746</v>
      </c>
    </row>
    <row r="36" spans="1:11" ht="13.5">
      <c r="A36" s="22" t="s">
        <v>40</v>
      </c>
      <c r="B36" s="6">
        <v>70286591000</v>
      </c>
      <c r="C36" s="6">
        <v>58642239910</v>
      </c>
      <c r="D36" s="23">
        <v>0</v>
      </c>
      <c r="E36" s="24">
        <v>81853770932</v>
      </c>
      <c r="F36" s="6">
        <v>3302664024</v>
      </c>
      <c r="G36" s="25">
        <v>3302664024</v>
      </c>
      <c r="H36" s="26">
        <v>3936807613</v>
      </c>
      <c r="I36" s="24">
        <v>11174881051</v>
      </c>
      <c r="J36" s="6">
        <v>8892959337</v>
      </c>
      <c r="K36" s="25">
        <v>9911554502</v>
      </c>
    </row>
    <row r="37" spans="1:11" ht="13.5">
      <c r="A37" s="22" t="s">
        <v>41</v>
      </c>
      <c r="B37" s="6">
        <v>17230871000</v>
      </c>
      <c r="C37" s="6">
        <v>26118312265</v>
      </c>
      <c r="D37" s="23">
        <v>0</v>
      </c>
      <c r="E37" s="24">
        <v>16118367913</v>
      </c>
      <c r="F37" s="6">
        <v>1000899956</v>
      </c>
      <c r="G37" s="25">
        <v>1000899956</v>
      </c>
      <c r="H37" s="26">
        <v>3175969985</v>
      </c>
      <c r="I37" s="24">
        <v>-994110490</v>
      </c>
      <c r="J37" s="6">
        <v>2269851929</v>
      </c>
      <c r="K37" s="25">
        <v>-1074534919</v>
      </c>
    </row>
    <row r="38" spans="1:11" ht="13.5">
      <c r="A38" s="22" t="s">
        <v>42</v>
      </c>
      <c r="B38" s="6">
        <v>23334228000</v>
      </c>
      <c r="C38" s="6">
        <v>32320087168</v>
      </c>
      <c r="D38" s="23">
        <v>0</v>
      </c>
      <c r="E38" s="24">
        <v>29868326199</v>
      </c>
      <c r="F38" s="6">
        <v>1217982874</v>
      </c>
      <c r="G38" s="25">
        <v>1217982874</v>
      </c>
      <c r="H38" s="26">
        <v>1780932478</v>
      </c>
      <c r="I38" s="24">
        <v>2033499651</v>
      </c>
      <c r="J38" s="6">
        <v>-143481305</v>
      </c>
      <c r="K38" s="25">
        <v>631414086</v>
      </c>
    </row>
    <row r="39" spans="1:11" ht="13.5">
      <c r="A39" s="22" t="s">
        <v>43</v>
      </c>
      <c r="B39" s="6">
        <v>41762259000</v>
      </c>
      <c r="C39" s="6">
        <v>40933794280</v>
      </c>
      <c r="D39" s="23">
        <v>0</v>
      </c>
      <c r="E39" s="24">
        <v>48468055571</v>
      </c>
      <c r="F39" s="6">
        <v>-403872261</v>
      </c>
      <c r="G39" s="25">
        <v>-403872261</v>
      </c>
      <c r="H39" s="26">
        <v>-1616599599</v>
      </c>
      <c r="I39" s="24">
        <v>68032627726</v>
      </c>
      <c r="J39" s="6">
        <v>70092915831</v>
      </c>
      <c r="K39" s="25">
        <v>75894610129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3574880000</v>
      </c>
      <c r="C42" s="6">
        <v>-1521541</v>
      </c>
      <c r="D42" s="23">
        <v>0</v>
      </c>
      <c r="E42" s="24">
        <v>55155194194</v>
      </c>
      <c r="F42" s="6">
        <v>57637231462</v>
      </c>
      <c r="G42" s="25">
        <v>57637231462</v>
      </c>
      <c r="H42" s="26">
        <v>48353675876</v>
      </c>
      <c r="I42" s="24">
        <v>56469969382</v>
      </c>
      <c r="J42" s="6">
        <v>58388150814</v>
      </c>
      <c r="K42" s="25">
        <v>64211916635</v>
      </c>
    </row>
    <row r="43" spans="1:11" ht="13.5">
      <c r="A43" s="22" t="s">
        <v>46</v>
      </c>
      <c r="B43" s="6">
        <v>-6682869000</v>
      </c>
      <c r="C43" s="6">
        <v>-99021740</v>
      </c>
      <c r="D43" s="23">
        <v>0</v>
      </c>
      <c r="E43" s="24">
        <v>-10123667316</v>
      </c>
      <c r="F43" s="6">
        <v>3489198936</v>
      </c>
      <c r="G43" s="25">
        <v>3489198936</v>
      </c>
      <c r="H43" s="26">
        <v>-2117579</v>
      </c>
      <c r="I43" s="24">
        <v>-632242536</v>
      </c>
      <c r="J43" s="6">
        <v>2482962942</v>
      </c>
      <c r="K43" s="25">
        <v>-519482980</v>
      </c>
    </row>
    <row r="44" spans="1:11" ht="13.5">
      <c r="A44" s="22" t="s">
        <v>47</v>
      </c>
      <c r="B44" s="6">
        <v>1834134000</v>
      </c>
      <c r="C44" s="6">
        <v>626643500</v>
      </c>
      <c r="D44" s="23">
        <v>0</v>
      </c>
      <c r="E44" s="24">
        <v>3041966074</v>
      </c>
      <c r="F44" s="6">
        <v>-53427494</v>
      </c>
      <c r="G44" s="25">
        <v>-53427494</v>
      </c>
      <c r="H44" s="26">
        <v>-127377597</v>
      </c>
      <c r="I44" s="24">
        <v>3000001696</v>
      </c>
      <c r="J44" s="6">
        <v>3000001713</v>
      </c>
      <c r="K44" s="25">
        <v>2799901729</v>
      </c>
    </row>
    <row r="45" spans="1:11" ht="13.5">
      <c r="A45" s="33" t="s">
        <v>48</v>
      </c>
      <c r="B45" s="7">
        <v>3095910000</v>
      </c>
      <c r="C45" s="7">
        <v>3777959115</v>
      </c>
      <c r="D45" s="69">
        <v>0</v>
      </c>
      <c r="E45" s="70">
        <v>3271704076</v>
      </c>
      <c r="F45" s="7">
        <v>2735310425</v>
      </c>
      <c r="G45" s="71">
        <v>2735310425</v>
      </c>
      <c r="H45" s="72">
        <v>50686986661</v>
      </c>
      <c r="I45" s="70">
        <v>59104906935</v>
      </c>
      <c r="J45" s="7">
        <v>65301108951</v>
      </c>
      <c r="K45" s="71">
        <v>68519258851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5364812000</v>
      </c>
      <c r="C48" s="6">
        <v>3241208018</v>
      </c>
      <c r="D48" s="23">
        <v>0</v>
      </c>
      <c r="E48" s="24">
        <v>8734807129</v>
      </c>
      <c r="F48" s="6">
        <v>364387314</v>
      </c>
      <c r="G48" s="25">
        <v>364387314</v>
      </c>
      <c r="H48" s="26">
        <v>1500761786</v>
      </c>
      <c r="I48" s="24">
        <v>61784318137</v>
      </c>
      <c r="J48" s="6">
        <v>62952500630</v>
      </c>
      <c r="K48" s="25">
        <v>70190909160</v>
      </c>
    </row>
    <row r="49" spans="1:11" ht="13.5">
      <c r="A49" s="22" t="s">
        <v>51</v>
      </c>
      <c r="B49" s="6">
        <f>+B75</f>
        <v>6156988871.453265</v>
      </c>
      <c r="C49" s="6">
        <f aca="true" t="shared" si="6" ref="C49:K49">+C75</f>
        <v>27206342761</v>
      </c>
      <c r="D49" s="23">
        <f t="shared" si="6"/>
        <v>1534772000</v>
      </c>
      <c r="E49" s="24">
        <f t="shared" si="6"/>
        <v>8352492404.8025</v>
      </c>
      <c r="F49" s="6">
        <f t="shared" si="6"/>
        <v>1046860226.1103518</v>
      </c>
      <c r="G49" s="25">
        <f t="shared" si="6"/>
        <v>1046860226.1103518</v>
      </c>
      <c r="H49" s="26">
        <f t="shared" si="6"/>
        <v>2195093741.1428165</v>
      </c>
      <c r="I49" s="24">
        <f t="shared" si="6"/>
        <v>1692002664.6359534</v>
      </c>
      <c r="J49" s="6">
        <f t="shared" si="6"/>
        <v>915149993.8685199</v>
      </c>
      <c r="K49" s="25">
        <f t="shared" si="6"/>
        <v>573971597.8315853</v>
      </c>
    </row>
    <row r="50" spans="1:11" ht="13.5">
      <c r="A50" s="33" t="s">
        <v>52</v>
      </c>
      <c r="B50" s="7">
        <f>+B48-B49</f>
        <v>-792176871.4532652</v>
      </c>
      <c r="C50" s="7">
        <f aca="true" t="shared" si="7" ref="C50:K50">+C48-C49</f>
        <v>-23965134743</v>
      </c>
      <c r="D50" s="69">
        <f t="shared" si="7"/>
        <v>-1534772000</v>
      </c>
      <c r="E50" s="70">
        <f t="shared" si="7"/>
        <v>382314724.1975002</v>
      </c>
      <c r="F50" s="7">
        <f t="shared" si="7"/>
        <v>-682472912.1103518</v>
      </c>
      <c r="G50" s="71">
        <f t="shared" si="7"/>
        <v>-682472912.1103518</v>
      </c>
      <c r="H50" s="72">
        <f t="shared" si="7"/>
        <v>-694331955.1428165</v>
      </c>
      <c r="I50" s="70">
        <f t="shared" si="7"/>
        <v>60092315472.364044</v>
      </c>
      <c r="J50" s="7">
        <f t="shared" si="7"/>
        <v>62037350636.13148</v>
      </c>
      <c r="K50" s="71">
        <f t="shared" si="7"/>
        <v>69616937562.16841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67207844002</v>
      </c>
      <c r="C53" s="6">
        <v>45897387831</v>
      </c>
      <c r="D53" s="23">
        <v>0</v>
      </c>
      <c r="E53" s="24">
        <v>77850097911</v>
      </c>
      <c r="F53" s="6">
        <v>3192972674</v>
      </c>
      <c r="G53" s="25">
        <v>3192972674</v>
      </c>
      <c r="H53" s="26">
        <v>5554861444</v>
      </c>
      <c r="I53" s="24">
        <v>10009621790</v>
      </c>
      <c r="J53" s="6">
        <v>9816459921</v>
      </c>
      <c r="K53" s="25">
        <v>9837106294</v>
      </c>
    </row>
    <row r="54" spans="1:11" ht="13.5">
      <c r="A54" s="22" t="s">
        <v>55</v>
      </c>
      <c r="B54" s="6">
        <v>2998824142</v>
      </c>
      <c r="C54" s="6">
        <v>0</v>
      </c>
      <c r="D54" s="23">
        <v>0</v>
      </c>
      <c r="E54" s="24">
        <v>4289934441</v>
      </c>
      <c r="F54" s="6">
        <v>4240219820</v>
      </c>
      <c r="G54" s="25">
        <v>4240219820</v>
      </c>
      <c r="H54" s="26">
        <v>3167574288</v>
      </c>
      <c r="I54" s="24">
        <v>4438586519</v>
      </c>
      <c r="J54" s="6">
        <v>4674828644</v>
      </c>
      <c r="K54" s="25">
        <v>5013336578</v>
      </c>
    </row>
    <row r="55" spans="1:11" ht="13.5">
      <c r="A55" s="22" t="s">
        <v>56</v>
      </c>
      <c r="B55" s="6">
        <v>3509779961</v>
      </c>
      <c r="C55" s="6">
        <v>3598765677</v>
      </c>
      <c r="D55" s="23">
        <v>0</v>
      </c>
      <c r="E55" s="24">
        <v>3840257214</v>
      </c>
      <c r="F55" s="6">
        <v>2270292504</v>
      </c>
      <c r="G55" s="25">
        <v>2270292504</v>
      </c>
      <c r="H55" s="26">
        <v>2392883196</v>
      </c>
      <c r="I55" s="24">
        <v>2313731887</v>
      </c>
      <c r="J55" s="6">
        <v>1881701102</v>
      </c>
      <c r="K55" s="25">
        <v>2107325730</v>
      </c>
    </row>
    <row r="56" spans="1:11" ht="13.5">
      <c r="A56" s="22" t="s">
        <v>57</v>
      </c>
      <c r="B56" s="6">
        <v>3054427999</v>
      </c>
      <c r="C56" s="6">
        <v>928847179</v>
      </c>
      <c r="D56" s="23">
        <v>0</v>
      </c>
      <c r="E56" s="24">
        <v>3996719000</v>
      </c>
      <c r="F56" s="6">
        <v>2109693490</v>
      </c>
      <c r="G56" s="25">
        <v>2109693490</v>
      </c>
      <c r="H56" s="26">
        <v>2028272301</v>
      </c>
      <c r="I56" s="24">
        <v>8804335417</v>
      </c>
      <c r="J56" s="6">
        <v>9256449520</v>
      </c>
      <c r="K56" s="25">
        <v>9226665440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3773513093</v>
      </c>
      <c r="C59" s="6">
        <v>2845799000</v>
      </c>
      <c r="D59" s="23">
        <v>3101357000</v>
      </c>
      <c r="E59" s="24">
        <v>3141416000</v>
      </c>
      <c r="F59" s="6">
        <v>3141416000</v>
      </c>
      <c r="G59" s="25">
        <v>3141416000</v>
      </c>
      <c r="H59" s="26">
        <v>3141416000</v>
      </c>
      <c r="I59" s="24">
        <v>3201093000</v>
      </c>
      <c r="J59" s="6">
        <v>3238014017</v>
      </c>
      <c r="K59" s="25">
        <v>3379661717</v>
      </c>
    </row>
    <row r="60" spans="1:11" ht="13.5">
      <c r="A60" s="90" t="s">
        <v>60</v>
      </c>
      <c r="B60" s="6">
        <v>1472419000</v>
      </c>
      <c r="C60" s="6">
        <v>1481240068</v>
      </c>
      <c r="D60" s="23">
        <v>1910810000</v>
      </c>
      <c r="E60" s="24">
        <v>2285458000</v>
      </c>
      <c r="F60" s="6">
        <v>2349964000</v>
      </c>
      <c r="G60" s="25">
        <v>2349964000</v>
      </c>
      <c r="H60" s="26">
        <v>2349964000</v>
      </c>
      <c r="I60" s="24">
        <v>2210194000</v>
      </c>
      <c r="J60" s="6">
        <v>2307501000</v>
      </c>
      <c r="K60" s="25">
        <v>2411337895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31857</v>
      </c>
      <c r="C62" s="98">
        <v>29567</v>
      </c>
      <c r="D62" s="99">
        <v>23853</v>
      </c>
      <c r="E62" s="97">
        <v>12920</v>
      </c>
      <c r="F62" s="98">
        <v>12920</v>
      </c>
      <c r="G62" s="99">
        <v>12920</v>
      </c>
      <c r="H62" s="100">
        <v>12920</v>
      </c>
      <c r="I62" s="97">
        <v>12920</v>
      </c>
      <c r="J62" s="98">
        <v>12920</v>
      </c>
      <c r="K62" s="99">
        <v>12920</v>
      </c>
    </row>
    <row r="63" spans="1:11" ht="13.5">
      <c r="A63" s="96" t="s">
        <v>63</v>
      </c>
      <c r="B63" s="97">
        <v>8303</v>
      </c>
      <c r="C63" s="98">
        <v>7183</v>
      </c>
      <c r="D63" s="99">
        <v>5576</v>
      </c>
      <c r="E63" s="97">
        <v>3743</v>
      </c>
      <c r="F63" s="98">
        <v>3743</v>
      </c>
      <c r="G63" s="99">
        <v>3743</v>
      </c>
      <c r="H63" s="100">
        <v>3743</v>
      </c>
      <c r="I63" s="97">
        <v>2133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0.8640121571835345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0.9089960993876077</v>
      </c>
      <c r="F70" s="5">
        <f t="shared" si="8"/>
        <v>0.8595046039198819</v>
      </c>
      <c r="G70" s="5">
        <f t="shared" si="8"/>
        <v>0.8595046039198819</v>
      </c>
      <c r="H70" s="5">
        <f t="shared" si="8"/>
        <v>0.7498584266933896</v>
      </c>
      <c r="I70" s="5">
        <f t="shared" si="8"/>
        <v>0.8958243296897231</v>
      </c>
      <c r="J70" s="5">
        <f t="shared" si="8"/>
        <v>0.8772308195069537</v>
      </c>
      <c r="K70" s="5">
        <f t="shared" si="8"/>
        <v>0.9153901777206797</v>
      </c>
    </row>
    <row r="71" spans="1:11" ht="12.75" hidden="1">
      <c r="A71" s="2" t="s">
        <v>92</v>
      </c>
      <c r="B71" s="2">
        <f>+B83</f>
        <v>30336286000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43372204200</v>
      </c>
      <c r="F71" s="2">
        <f t="shared" si="9"/>
        <v>43561638799</v>
      </c>
      <c r="G71" s="2">
        <f t="shared" si="9"/>
        <v>43561638799</v>
      </c>
      <c r="H71" s="2">
        <f t="shared" si="9"/>
        <v>38503626427</v>
      </c>
      <c r="I71" s="2">
        <f t="shared" si="9"/>
        <v>48000156382</v>
      </c>
      <c r="J71" s="2">
        <f t="shared" si="9"/>
        <v>49352898814</v>
      </c>
      <c r="K71" s="2">
        <f t="shared" si="9"/>
        <v>54519326635</v>
      </c>
    </row>
    <row r="72" spans="1:11" ht="12.75" hidden="1">
      <c r="A72" s="2" t="s">
        <v>93</v>
      </c>
      <c r="B72" s="2">
        <f>+B77</f>
        <v>35110948090</v>
      </c>
      <c r="C72" s="2">
        <f aca="true" t="shared" si="10" ref="C72:K72">+C77</f>
        <v>41479335743</v>
      </c>
      <c r="D72" s="2">
        <f t="shared" si="10"/>
        <v>0</v>
      </c>
      <c r="E72" s="2">
        <f t="shared" si="10"/>
        <v>47714400787</v>
      </c>
      <c r="F72" s="2">
        <f t="shared" si="10"/>
        <v>50682263481</v>
      </c>
      <c r="G72" s="2">
        <f t="shared" si="10"/>
        <v>50682263481</v>
      </c>
      <c r="H72" s="2">
        <f t="shared" si="10"/>
        <v>51347861218</v>
      </c>
      <c r="I72" s="2">
        <f t="shared" si="10"/>
        <v>53582108446</v>
      </c>
      <c r="J72" s="2">
        <f t="shared" si="10"/>
        <v>56259877921</v>
      </c>
      <c r="K72" s="2">
        <f t="shared" si="10"/>
        <v>59558566349</v>
      </c>
    </row>
    <row r="73" spans="1:11" ht="12.75" hidden="1">
      <c r="A73" s="2" t="s">
        <v>94</v>
      </c>
      <c r="B73" s="2">
        <f>+B74</f>
        <v>11916854372.499994</v>
      </c>
      <c r="C73" s="2">
        <f aca="true" t="shared" si="11" ref="C73:K73">+(C78+C80+C81+C82)-(B78+B80+B81+B82)</f>
        <v>33058435355</v>
      </c>
      <c r="D73" s="2">
        <f t="shared" si="11"/>
        <v>-41739438355</v>
      </c>
      <c r="E73" s="2">
        <f t="shared" si="11"/>
        <v>10312173830</v>
      </c>
      <c r="F73" s="2">
        <f>+(F78+F80+F81+F82)-(D78+D80+D81+D82)</f>
        <v>1336797817</v>
      </c>
      <c r="G73" s="2">
        <f>+(G78+G80+G81+G82)-(D78+D80+D81+D82)</f>
        <v>1336797817</v>
      </c>
      <c r="H73" s="2">
        <f>+(H78+H80+H81+H82)-(D78+D80+D81+D82)</f>
        <v>3639684308</v>
      </c>
      <c r="I73" s="2">
        <f>+(I78+I80+I81+I82)-(E78+E80+E81+E82)</f>
        <v>-10634925419</v>
      </c>
      <c r="J73" s="2">
        <f t="shared" si="11"/>
        <v>3134690488</v>
      </c>
      <c r="K73" s="2">
        <f t="shared" si="11"/>
        <v>-3013300192</v>
      </c>
    </row>
    <row r="74" spans="1:11" ht="12.75" hidden="1">
      <c r="A74" s="2" t="s">
        <v>95</v>
      </c>
      <c r="B74" s="2">
        <f>+TREND(C74:E74)</f>
        <v>11916854372.499994</v>
      </c>
      <c r="C74" s="2">
        <f>+C73</f>
        <v>33058435355</v>
      </c>
      <c r="D74" s="2">
        <f aca="true" t="shared" si="12" ref="D74:K74">+D73</f>
        <v>-41739438355</v>
      </c>
      <c r="E74" s="2">
        <f t="shared" si="12"/>
        <v>10312173830</v>
      </c>
      <c r="F74" s="2">
        <f t="shared" si="12"/>
        <v>1336797817</v>
      </c>
      <c r="G74" s="2">
        <f t="shared" si="12"/>
        <v>1336797817</v>
      </c>
      <c r="H74" s="2">
        <f t="shared" si="12"/>
        <v>3639684308</v>
      </c>
      <c r="I74" s="2">
        <f t="shared" si="12"/>
        <v>-10634925419</v>
      </c>
      <c r="J74" s="2">
        <f t="shared" si="12"/>
        <v>3134690488</v>
      </c>
      <c r="K74" s="2">
        <f t="shared" si="12"/>
        <v>-3013300192</v>
      </c>
    </row>
    <row r="75" spans="1:11" ht="12.75" hidden="1">
      <c r="A75" s="2" t="s">
        <v>96</v>
      </c>
      <c r="B75" s="2">
        <f>+B84-(((B80+B81+B78)*B70)-B79)</f>
        <v>6156988871.453265</v>
      </c>
      <c r="C75" s="2">
        <f aca="true" t="shared" si="13" ref="C75:K75">+C84-(((C80+C81+C78)*C70)-C79)</f>
        <v>27206342761</v>
      </c>
      <c r="D75" s="2">
        <f t="shared" si="13"/>
        <v>1534772000</v>
      </c>
      <c r="E75" s="2">
        <f t="shared" si="13"/>
        <v>8352492404.8025</v>
      </c>
      <c r="F75" s="2">
        <f t="shared" si="13"/>
        <v>1046860226.1103518</v>
      </c>
      <c r="G75" s="2">
        <f t="shared" si="13"/>
        <v>1046860226.1103518</v>
      </c>
      <c r="H75" s="2">
        <f t="shared" si="13"/>
        <v>2195093741.1428165</v>
      </c>
      <c r="I75" s="2">
        <f t="shared" si="13"/>
        <v>1692002664.6359534</v>
      </c>
      <c r="J75" s="2">
        <f t="shared" si="13"/>
        <v>915149993.8685199</v>
      </c>
      <c r="K75" s="2">
        <f t="shared" si="13"/>
        <v>573971597.8315853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35110948090</v>
      </c>
      <c r="C77" s="3">
        <v>41479335743</v>
      </c>
      <c r="D77" s="3">
        <v>0</v>
      </c>
      <c r="E77" s="3">
        <v>47714400787</v>
      </c>
      <c r="F77" s="3">
        <v>50682263481</v>
      </c>
      <c r="G77" s="3">
        <v>50682263481</v>
      </c>
      <c r="H77" s="3">
        <v>51347861218</v>
      </c>
      <c r="I77" s="3">
        <v>53582108446</v>
      </c>
      <c r="J77" s="3">
        <v>56259877921</v>
      </c>
      <c r="K77" s="3">
        <v>59558566349</v>
      </c>
    </row>
    <row r="78" spans="1:11" ht="12.75" hidden="1">
      <c r="A78" s="1" t="s">
        <v>67</v>
      </c>
      <c r="B78" s="3">
        <v>55768000</v>
      </c>
      <c r="C78" s="3">
        <v>0</v>
      </c>
      <c r="D78" s="3">
        <v>0</v>
      </c>
      <c r="E78" s="3">
        <v>76479889</v>
      </c>
      <c r="F78" s="3">
        <v>3150992</v>
      </c>
      <c r="G78" s="3">
        <v>3150992</v>
      </c>
      <c r="H78" s="3">
        <v>194949382</v>
      </c>
      <c r="I78" s="3">
        <v>3314844</v>
      </c>
      <c r="J78" s="3">
        <v>3151906</v>
      </c>
      <c r="K78" s="3">
        <v>3510687</v>
      </c>
    </row>
    <row r="79" spans="1:11" ht="12.75" hidden="1">
      <c r="A79" s="1" t="s">
        <v>68</v>
      </c>
      <c r="B79" s="3">
        <v>13657481000</v>
      </c>
      <c r="C79" s="3">
        <v>24917688761</v>
      </c>
      <c r="D79" s="3">
        <v>0</v>
      </c>
      <c r="E79" s="3">
        <v>14060152050</v>
      </c>
      <c r="F79" s="3">
        <v>94452130</v>
      </c>
      <c r="G79" s="3">
        <v>94452130</v>
      </c>
      <c r="H79" s="3">
        <v>3372032384</v>
      </c>
      <c r="I79" s="3">
        <v>-207772202</v>
      </c>
      <c r="J79" s="3">
        <v>75234342</v>
      </c>
      <c r="K79" s="3">
        <v>-119095350</v>
      </c>
    </row>
    <row r="80" spans="1:11" ht="12.75" hidden="1">
      <c r="A80" s="1" t="s">
        <v>69</v>
      </c>
      <c r="B80" s="3">
        <v>4483072000</v>
      </c>
      <c r="C80" s="3">
        <v>7235172209</v>
      </c>
      <c r="D80" s="3">
        <v>0</v>
      </c>
      <c r="E80" s="3">
        <v>6394807128</v>
      </c>
      <c r="F80" s="3">
        <v>184870667</v>
      </c>
      <c r="G80" s="3">
        <v>184870667</v>
      </c>
      <c r="H80" s="3">
        <v>2635604222</v>
      </c>
      <c r="I80" s="3">
        <v>209666999</v>
      </c>
      <c r="J80" s="3">
        <v>121502681</v>
      </c>
      <c r="K80" s="3">
        <v>224223954</v>
      </c>
    </row>
    <row r="81" spans="1:11" ht="12.75" hidden="1">
      <c r="A81" s="1" t="s">
        <v>70</v>
      </c>
      <c r="B81" s="3">
        <v>4142163000</v>
      </c>
      <c r="C81" s="3">
        <v>34251979331</v>
      </c>
      <c r="D81" s="3">
        <v>0</v>
      </c>
      <c r="E81" s="3">
        <v>2990886813</v>
      </c>
      <c r="F81" s="3">
        <v>298776158</v>
      </c>
      <c r="G81" s="3">
        <v>298776158</v>
      </c>
      <c r="H81" s="3">
        <v>567090022</v>
      </c>
      <c r="I81" s="3">
        <v>314266568</v>
      </c>
      <c r="J81" s="3">
        <v>419284312</v>
      </c>
      <c r="K81" s="3">
        <v>380904066</v>
      </c>
    </row>
    <row r="82" spans="1:11" ht="12.75" hidden="1">
      <c r="A82" s="1" t="s">
        <v>71</v>
      </c>
      <c r="B82" s="3">
        <v>0</v>
      </c>
      <c r="C82" s="3">
        <v>252286815</v>
      </c>
      <c r="D82" s="3">
        <v>0</v>
      </c>
      <c r="E82" s="3">
        <v>850000000</v>
      </c>
      <c r="F82" s="3">
        <v>850000000</v>
      </c>
      <c r="G82" s="3">
        <v>850000000</v>
      </c>
      <c r="H82" s="3">
        <v>242040682</v>
      </c>
      <c r="I82" s="3">
        <v>-850000000</v>
      </c>
      <c r="J82" s="3">
        <v>2268000000</v>
      </c>
      <c r="K82" s="3">
        <v>-810000000</v>
      </c>
    </row>
    <row r="83" spans="1:11" ht="12.75" hidden="1">
      <c r="A83" s="1" t="s">
        <v>72</v>
      </c>
      <c r="B83" s="3">
        <v>30336286000</v>
      </c>
      <c r="C83" s="3">
        <v>0</v>
      </c>
      <c r="D83" s="3">
        <v>0</v>
      </c>
      <c r="E83" s="3">
        <v>43372204200</v>
      </c>
      <c r="F83" s="3">
        <v>43561638799</v>
      </c>
      <c r="G83" s="3">
        <v>43561638799</v>
      </c>
      <c r="H83" s="3">
        <v>38503626427</v>
      </c>
      <c r="I83" s="3">
        <v>48000156382</v>
      </c>
      <c r="J83" s="3">
        <v>49352898814</v>
      </c>
      <c r="K83" s="3">
        <v>54519326635</v>
      </c>
    </row>
    <row r="84" spans="1:11" ht="12.75" hidden="1">
      <c r="A84" s="1" t="s">
        <v>73</v>
      </c>
      <c r="B84" s="3">
        <v>0</v>
      </c>
      <c r="C84" s="3">
        <v>2288654000</v>
      </c>
      <c r="D84" s="3">
        <v>1534772000</v>
      </c>
      <c r="E84" s="3">
        <v>2893419458</v>
      </c>
      <c r="F84" s="3">
        <v>1370813061</v>
      </c>
      <c r="G84" s="3">
        <v>1370813061</v>
      </c>
      <c r="H84" s="3">
        <v>1370813061</v>
      </c>
      <c r="I84" s="3">
        <v>2372096821</v>
      </c>
      <c r="J84" s="3">
        <v>1317075618</v>
      </c>
      <c r="K84" s="3">
        <v>1250208842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5912583707</v>
      </c>
      <c r="C5" s="6">
        <v>6761720012</v>
      </c>
      <c r="D5" s="23">
        <v>7118444668</v>
      </c>
      <c r="E5" s="24">
        <v>8219104268</v>
      </c>
      <c r="F5" s="6">
        <v>8192423010</v>
      </c>
      <c r="G5" s="25">
        <v>8192423010</v>
      </c>
      <c r="H5" s="26">
        <v>7464849177</v>
      </c>
      <c r="I5" s="24">
        <v>8485709037</v>
      </c>
      <c r="J5" s="6">
        <v>8909994486</v>
      </c>
      <c r="K5" s="25">
        <v>9355494212</v>
      </c>
    </row>
    <row r="6" spans="1:11" ht="13.5">
      <c r="A6" s="22" t="s">
        <v>19</v>
      </c>
      <c r="B6" s="6">
        <v>16155671621</v>
      </c>
      <c r="C6" s="6">
        <v>16911688108</v>
      </c>
      <c r="D6" s="23">
        <v>17942702330</v>
      </c>
      <c r="E6" s="24">
        <v>25538828938</v>
      </c>
      <c r="F6" s="6">
        <v>25401834719</v>
      </c>
      <c r="G6" s="25">
        <v>25401834719</v>
      </c>
      <c r="H6" s="26">
        <v>18759869226</v>
      </c>
      <c r="I6" s="24">
        <v>22107239561</v>
      </c>
      <c r="J6" s="6">
        <v>23287766707</v>
      </c>
      <c r="K6" s="25">
        <v>24438737583</v>
      </c>
    </row>
    <row r="7" spans="1:11" ht="13.5">
      <c r="A7" s="22" t="s">
        <v>20</v>
      </c>
      <c r="B7" s="6">
        <v>105877361</v>
      </c>
      <c r="C7" s="6">
        <v>210274693</v>
      </c>
      <c r="D7" s="23">
        <v>393426880</v>
      </c>
      <c r="E7" s="24">
        <v>196887427</v>
      </c>
      <c r="F7" s="6">
        <v>196887427</v>
      </c>
      <c r="G7" s="25">
        <v>196887427</v>
      </c>
      <c r="H7" s="26">
        <v>232938296</v>
      </c>
      <c r="I7" s="24">
        <v>159531044</v>
      </c>
      <c r="J7" s="6">
        <v>166856206</v>
      </c>
      <c r="K7" s="25">
        <v>174513261</v>
      </c>
    </row>
    <row r="8" spans="1:11" ht="13.5">
      <c r="A8" s="22" t="s">
        <v>21</v>
      </c>
      <c r="B8" s="6">
        <v>3813144804</v>
      </c>
      <c r="C8" s="6">
        <v>3311753383</v>
      </c>
      <c r="D8" s="23">
        <v>2819731116</v>
      </c>
      <c r="E8" s="24">
        <v>3201305707</v>
      </c>
      <c r="F8" s="6">
        <v>3576802234</v>
      </c>
      <c r="G8" s="25">
        <v>3576802234</v>
      </c>
      <c r="H8" s="26">
        <v>4827145276</v>
      </c>
      <c r="I8" s="24">
        <v>3421941396</v>
      </c>
      <c r="J8" s="6">
        <v>3653712255</v>
      </c>
      <c r="K8" s="25">
        <v>3999352715</v>
      </c>
    </row>
    <row r="9" spans="1:11" ht="13.5">
      <c r="A9" s="22" t="s">
        <v>22</v>
      </c>
      <c r="B9" s="6">
        <v>2103341563</v>
      </c>
      <c r="C9" s="6">
        <v>3409202196</v>
      </c>
      <c r="D9" s="23">
        <v>27405668080</v>
      </c>
      <c r="E9" s="24">
        <v>3685957141</v>
      </c>
      <c r="F9" s="6">
        <v>3677673573</v>
      </c>
      <c r="G9" s="25">
        <v>3677673573</v>
      </c>
      <c r="H9" s="26">
        <v>1433653342</v>
      </c>
      <c r="I9" s="24">
        <v>3386293356</v>
      </c>
      <c r="J9" s="6">
        <v>3596875731</v>
      </c>
      <c r="K9" s="25">
        <v>3669595225</v>
      </c>
    </row>
    <row r="10" spans="1:11" ht="25.5">
      <c r="A10" s="27" t="s">
        <v>86</v>
      </c>
      <c r="B10" s="28">
        <f>SUM(B5:B9)</f>
        <v>28090619056</v>
      </c>
      <c r="C10" s="29">
        <f aca="true" t="shared" si="0" ref="C10:K10">SUM(C5:C9)</f>
        <v>30604638392</v>
      </c>
      <c r="D10" s="30">
        <f t="shared" si="0"/>
        <v>55679973074</v>
      </c>
      <c r="E10" s="28">
        <f t="shared" si="0"/>
        <v>40842083481</v>
      </c>
      <c r="F10" s="29">
        <f t="shared" si="0"/>
        <v>41045620963</v>
      </c>
      <c r="G10" s="31">
        <f t="shared" si="0"/>
        <v>41045620963</v>
      </c>
      <c r="H10" s="32">
        <f t="shared" si="0"/>
        <v>32718455317</v>
      </c>
      <c r="I10" s="28">
        <f t="shared" si="0"/>
        <v>37560714394</v>
      </c>
      <c r="J10" s="29">
        <f t="shared" si="0"/>
        <v>39615205385</v>
      </c>
      <c r="K10" s="31">
        <f t="shared" si="0"/>
        <v>41637692996</v>
      </c>
    </row>
    <row r="11" spans="1:11" ht="13.5">
      <c r="A11" s="22" t="s">
        <v>23</v>
      </c>
      <c r="B11" s="6">
        <v>8035152134</v>
      </c>
      <c r="C11" s="6">
        <v>8141500133</v>
      </c>
      <c r="D11" s="23">
        <v>8999920484</v>
      </c>
      <c r="E11" s="24">
        <v>10513510416</v>
      </c>
      <c r="F11" s="6">
        <v>10678857424</v>
      </c>
      <c r="G11" s="25">
        <v>10678857424</v>
      </c>
      <c r="H11" s="26">
        <v>10532331053</v>
      </c>
      <c r="I11" s="24">
        <v>11656196837</v>
      </c>
      <c r="J11" s="6">
        <v>12346510117</v>
      </c>
      <c r="K11" s="25">
        <v>13087264204</v>
      </c>
    </row>
    <row r="12" spans="1:11" ht="13.5">
      <c r="A12" s="22" t="s">
        <v>24</v>
      </c>
      <c r="B12" s="6">
        <v>118003200</v>
      </c>
      <c r="C12" s="6">
        <v>123785928</v>
      </c>
      <c r="D12" s="23">
        <v>126684958</v>
      </c>
      <c r="E12" s="24">
        <v>142093153</v>
      </c>
      <c r="F12" s="6">
        <v>142093160</v>
      </c>
      <c r="G12" s="25">
        <v>142093160</v>
      </c>
      <c r="H12" s="26">
        <v>105502219</v>
      </c>
      <c r="I12" s="24">
        <v>150602349</v>
      </c>
      <c r="J12" s="6">
        <v>159638485</v>
      </c>
      <c r="K12" s="25">
        <v>169216794</v>
      </c>
    </row>
    <row r="13" spans="1:11" ht="13.5">
      <c r="A13" s="22" t="s">
        <v>87</v>
      </c>
      <c r="B13" s="6">
        <v>1546230626</v>
      </c>
      <c r="C13" s="6">
        <v>3652741082</v>
      </c>
      <c r="D13" s="23">
        <v>3192620236</v>
      </c>
      <c r="E13" s="24">
        <v>2132962657</v>
      </c>
      <c r="F13" s="6">
        <v>2132952812</v>
      </c>
      <c r="G13" s="25">
        <v>2132952812</v>
      </c>
      <c r="H13" s="26">
        <v>1778464408</v>
      </c>
      <c r="I13" s="24">
        <v>2372096333</v>
      </c>
      <c r="J13" s="6">
        <v>2409826710</v>
      </c>
      <c r="K13" s="25">
        <v>2460363389</v>
      </c>
    </row>
    <row r="14" spans="1:11" ht="13.5">
      <c r="A14" s="22" t="s">
        <v>25</v>
      </c>
      <c r="B14" s="6">
        <v>1298114536</v>
      </c>
      <c r="C14" s="6">
        <v>2841750473</v>
      </c>
      <c r="D14" s="23">
        <v>1393779795</v>
      </c>
      <c r="E14" s="24">
        <v>1502320726</v>
      </c>
      <c r="F14" s="6">
        <v>1386248168</v>
      </c>
      <c r="G14" s="25">
        <v>1386248168</v>
      </c>
      <c r="H14" s="26">
        <v>1188513496</v>
      </c>
      <c r="I14" s="24">
        <v>1455416667</v>
      </c>
      <c r="J14" s="6">
        <v>1528187500</v>
      </c>
      <c r="K14" s="25">
        <v>1604596876</v>
      </c>
    </row>
    <row r="15" spans="1:11" ht="13.5">
      <c r="A15" s="22" t="s">
        <v>26</v>
      </c>
      <c r="B15" s="6">
        <v>9637265881</v>
      </c>
      <c r="C15" s="6">
        <v>10653608356</v>
      </c>
      <c r="D15" s="23">
        <v>11393448057</v>
      </c>
      <c r="E15" s="24">
        <v>12773541328</v>
      </c>
      <c r="F15" s="6">
        <v>12893774065</v>
      </c>
      <c r="G15" s="25">
        <v>12893774065</v>
      </c>
      <c r="H15" s="26">
        <v>12429796807</v>
      </c>
      <c r="I15" s="24">
        <v>13329971319</v>
      </c>
      <c r="J15" s="6">
        <v>13981408680</v>
      </c>
      <c r="K15" s="25">
        <v>14864270771</v>
      </c>
    </row>
    <row r="16" spans="1:11" ht="13.5">
      <c r="A16" s="22" t="s">
        <v>21</v>
      </c>
      <c r="B16" s="6">
        <v>0</v>
      </c>
      <c r="C16" s="6">
        <v>211304745</v>
      </c>
      <c r="D16" s="23">
        <v>137117848</v>
      </c>
      <c r="E16" s="24">
        <v>57340235</v>
      </c>
      <c r="F16" s="6">
        <v>52115643</v>
      </c>
      <c r="G16" s="25">
        <v>52115643</v>
      </c>
      <c r="H16" s="26">
        <v>145888830</v>
      </c>
      <c r="I16" s="24">
        <v>45553097</v>
      </c>
      <c r="J16" s="6">
        <v>52648538</v>
      </c>
      <c r="K16" s="25">
        <v>54840362</v>
      </c>
    </row>
    <row r="17" spans="1:11" ht="13.5">
      <c r="A17" s="22" t="s">
        <v>27</v>
      </c>
      <c r="B17" s="6">
        <v>6725784342</v>
      </c>
      <c r="C17" s="6">
        <v>7066886587</v>
      </c>
      <c r="D17" s="23">
        <v>8048592904</v>
      </c>
      <c r="E17" s="24">
        <v>8324470528</v>
      </c>
      <c r="F17" s="6">
        <v>8357278476</v>
      </c>
      <c r="G17" s="25">
        <v>8357278476</v>
      </c>
      <c r="H17" s="26">
        <v>7645146815</v>
      </c>
      <c r="I17" s="24">
        <v>8696325495</v>
      </c>
      <c r="J17" s="6">
        <v>9207929359</v>
      </c>
      <c r="K17" s="25">
        <v>9421538715</v>
      </c>
    </row>
    <row r="18" spans="1:11" ht="13.5">
      <c r="A18" s="33" t="s">
        <v>28</v>
      </c>
      <c r="B18" s="34">
        <f>SUM(B11:B17)</f>
        <v>27360550719</v>
      </c>
      <c r="C18" s="35">
        <f aca="true" t="shared" si="1" ref="C18:K18">SUM(C11:C17)</f>
        <v>32691577304</v>
      </c>
      <c r="D18" s="36">
        <f t="shared" si="1"/>
        <v>33292164282</v>
      </c>
      <c r="E18" s="34">
        <f t="shared" si="1"/>
        <v>35446239043</v>
      </c>
      <c r="F18" s="35">
        <f t="shared" si="1"/>
        <v>35643319748</v>
      </c>
      <c r="G18" s="37">
        <f t="shared" si="1"/>
        <v>35643319748</v>
      </c>
      <c r="H18" s="38">
        <f t="shared" si="1"/>
        <v>33825643628</v>
      </c>
      <c r="I18" s="34">
        <f t="shared" si="1"/>
        <v>37706162097</v>
      </c>
      <c r="J18" s="35">
        <f t="shared" si="1"/>
        <v>39686149389</v>
      </c>
      <c r="K18" s="37">
        <f t="shared" si="1"/>
        <v>41662091111</v>
      </c>
    </row>
    <row r="19" spans="1:11" ht="13.5">
      <c r="A19" s="33" t="s">
        <v>29</v>
      </c>
      <c r="B19" s="39">
        <f>+B10-B18</f>
        <v>730068337</v>
      </c>
      <c r="C19" s="40">
        <f aca="true" t="shared" si="2" ref="C19:K19">+C10-C18</f>
        <v>-2086938912</v>
      </c>
      <c r="D19" s="41">
        <f t="shared" si="2"/>
        <v>22387808792</v>
      </c>
      <c r="E19" s="39">
        <f t="shared" si="2"/>
        <v>5395844438</v>
      </c>
      <c r="F19" s="40">
        <f t="shared" si="2"/>
        <v>5402301215</v>
      </c>
      <c r="G19" s="42">
        <f t="shared" si="2"/>
        <v>5402301215</v>
      </c>
      <c r="H19" s="43">
        <f t="shared" si="2"/>
        <v>-1107188311</v>
      </c>
      <c r="I19" s="39">
        <f t="shared" si="2"/>
        <v>-145447703</v>
      </c>
      <c r="J19" s="40">
        <f t="shared" si="2"/>
        <v>-70944004</v>
      </c>
      <c r="K19" s="42">
        <f t="shared" si="2"/>
        <v>-24398115</v>
      </c>
    </row>
    <row r="20" spans="1:11" ht="25.5">
      <c r="A20" s="44" t="s">
        <v>30</v>
      </c>
      <c r="B20" s="45">
        <v>2310451675</v>
      </c>
      <c r="C20" s="46">
        <v>1675627694</v>
      </c>
      <c r="D20" s="47">
        <v>1700179405</v>
      </c>
      <c r="E20" s="45">
        <v>2203953010</v>
      </c>
      <c r="F20" s="46">
        <v>1671256223</v>
      </c>
      <c r="G20" s="48">
        <v>1671256223</v>
      </c>
      <c r="H20" s="49">
        <v>1084862864</v>
      </c>
      <c r="I20" s="45">
        <v>2101310090</v>
      </c>
      <c r="J20" s="46">
        <v>1530281745</v>
      </c>
      <c r="K20" s="48">
        <v>1555965285</v>
      </c>
    </row>
    <row r="21" spans="1:11" ht="63.75">
      <c r="A21" s="50" t="s">
        <v>88</v>
      </c>
      <c r="B21" s="51">
        <v>0</v>
      </c>
      <c r="C21" s="52">
        <v>106917349</v>
      </c>
      <c r="D21" s="53">
        <v>167173434</v>
      </c>
      <c r="E21" s="51">
        <v>362603613</v>
      </c>
      <c r="F21" s="52">
        <v>321609914</v>
      </c>
      <c r="G21" s="54">
        <v>321609914</v>
      </c>
      <c r="H21" s="55">
        <v>39998517</v>
      </c>
      <c r="I21" s="51">
        <v>206437285</v>
      </c>
      <c r="J21" s="52">
        <v>191875398</v>
      </c>
      <c r="K21" s="54">
        <v>200701668</v>
      </c>
    </row>
    <row r="22" spans="1:11" ht="25.5">
      <c r="A22" s="56" t="s">
        <v>89</v>
      </c>
      <c r="B22" s="57">
        <f>SUM(B19:B21)</f>
        <v>3040520012</v>
      </c>
      <c r="C22" s="58">
        <f aca="true" t="shared" si="3" ref="C22:K22">SUM(C19:C21)</f>
        <v>-304393869</v>
      </c>
      <c r="D22" s="59">
        <f t="shared" si="3"/>
        <v>24255161631</v>
      </c>
      <c r="E22" s="57">
        <f t="shared" si="3"/>
        <v>7962401061</v>
      </c>
      <c r="F22" s="58">
        <f t="shared" si="3"/>
        <v>7395167352</v>
      </c>
      <c r="G22" s="60">
        <f t="shared" si="3"/>
        <v>7395167352</v>
      </c>
      <c r="H22" s="61">
        <f t="shared" si="3"/>
        <v>17673070</v>
      </c>
      <c r="I22" s="57">
        <f t="shared" si="3"/>
        <v>2162299672</v>
      </c>
      <c r="J22" s="58">
        <f t="shared" si="3"/>
        <v>1651213139</v>
      </c>
      <c r="K22" s="60">
        <f t="shared" si="3"/>
        <v>1732268838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3040520012</v>
      </c>
      <c r="C24" s="40">
        <f aca="true" t="shared" si="4" ref="C24:K24">SUM(C22:C23)</f>
        <v>-304393869</v>
      </c>
      <c r="D24" s="41">
        <f t="shared" si="4"/>
        <v>24255161631</v>
      </c>
      <c r="E24" s="39">
        <f t="shared" si="4"/>
        <v>7962401061</v>
      </c>
      <c r="F24" s="40">
        <f t="shared" si="4"/>
        <v>7395167352</v>
      </c>
      <c r="G24" s="42">
        <f t="shared" si="4"/>
        <v>7395167352</v>
      </c>
      <c r="H24" s="43">
        <f t="shared" si="4"/>
        <v>17673070</v>
      </c>
      <c r="I24" s="39">
        <f t="shared" si="4"/>
        <v>2162299672</v>
      </c>
      <c r="J24" s="40">
        <f t="shared" si="4"/>
        <v>1651213139</v>
      </c>
      <c r="K24" s="42">
        <f t="shared" si="4"/>
        <v>1732268838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3199887262</v>
      </c>
      <c r="C27" s="7">
        <v>4214986716</v>
      </c>
      <c r="D27" s="69">
        <v>-2925831381</v>
      </c>
      <c r="E27" s="70">
        <v>4246464401</v>
      </c>
      <c r="F27" s="7">
        <v>3695117615</v>
      </c>
      <c r="G27" s="71">
        <v>3695117615</v>
      </c>
      <c r="H27" s="72">
        <v>10401482064</v>
      </c>
      <c r="I27" s="70">
        <v>4037545347</v>
      </c>
      <c r="J27" s="7">
        <v>3539901367</v>
      </c>
      <c r="K27" s="71">
        <v>3686413820</v>
      </c>
    </row>
    <row r="28" spans="1:11" ht="13.5">
      <c r="A28" s="73" t="s">
        <v>34</v>
      </c>
      <c r="B28" s="6">
        <v>2404954879</v>
      </c>
      <c r="C28" s="6">
        <v>0</v>
      </c>
      <c r="D28" s="23">
        <v>0</v>
      </c>
      <c r="E28" s="24">
        <v>1893753010</v>
      </c>
      <c r="F28" s="6">
        <v>1806903637</v>
      </c>
      <c r="G28" s="25">
        <v>1806903637</v>
      </c>
      <c r="H28" s="26">
        <v>0</v>
      </c>
      <c r="I28" s="24">
        <v>2217810091</v>
      </c>
      <c r="J28" s="6">
        <v>1664281745</v>
      </c>
      <c r="K28" s="25">
        <v>1691465285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760760538</v>
      </c>
      <c r="C30" s="6">
        <v>0</v>
      </c>
      <c r="D30" s="23">
        <v>0</v>
      </c>
      <c r="E30" s="24">
        <v>1470500000</v>
      </c>
      <c r="F30" s="6">
        <v>1489100000</v>
      </c>
      <c r="G30" s="25">
        <v>1489100000</v>
      </c>
      <c r="H30" s="26">
        <v>0</v>
      </c>
      <c r="I30" s="24">
        <v>1492500000</v>
      </c>
      <c r="J30" s="6">
        <v>1491500000</v>
      </c>
      <c r="K30" s="25">
        <v>1493000000</v>
      </c>
    </row>
    <row r="31" spans="1:11" ht="13.5">
      <c r="A31" s="22" t="s">
        <v>36</v>
      </c>
      <c r="B31" s="6">
        <v>34171847</v>
      </c>
      <c r="C31" s="6">
        <v>0</v>
      </c>
      <c r="D31" s="23">
        <v>0</v>
      </c>
      <c r="E31" s="24">
        <v>419335241</v>
      </c>
      <c r="F31" s="6">
        <v>399113978</v>
      </c>
      <c r="G31" s="25">
        <v>399113978</v>
      </c>
      <c r="H31" s="26">
        <v>0</v>
      </c>
      <c r="I31" s="24">
        <v>327235256</v>
      </c>
      <c r="J31" s="6">
        <v>384119622</v>
      </c>
      <c r="K31" s="25">
        <v>501948535</v>
      </c>
    </row>
    <row r="32" spans="1:11" ht="13.5">
      <c r="A32" s="33" t="s">
        <v>37</v>
      </c>
      <c r="B32" s="7">
        <f>SUM(B28:B31)</f>
        <v>3199887264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3783588251</v>
      </c>
      <c r="F32" s="7">
        <f t="shared" si="5"/>
        <v>3695117615</v>
      </c>
      <c r="G32" s="71">
        <f t="shared" si="5"/>
        <v>3695117615</v>
      </c>
      <c r="H32" s="72">
        <f t="shared" si="5"/>
        <v>0</v>
      </c>
      <c r="I32" s="70">
        <f t="shared" si="5"/>
        <v>4037545347</v>
      </c>
      <c r="J32" s="7">
        <f t="shared" si="5"/>
        <v>3539901367</v>
      </c>
      <c r="K32" s="71">
        <f t="shared" si="5"/>
        <v>3686413820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8934082828</v>
      </c>
      <c r="C35" s="6">
        <v>11866735975</v>
      </c>
      <c r="D35" s="23">
        <v>196199992</v>
      </c>
      <c r="E35" s="24">
        <v>5081679947</v>
      </c>
      <c r="F35" s="6">
        <v>4923937250</v>
      </c>
      <c r="G35" s="25">
        <v>4923937250</v>
      </c>
      <c r="H35" s="26">
        <v>-734851942</v>
      </c>
      <c r="I35" s="24">
        <v>-351081060</v>
      </c>
      <c r="J35" s="6">
        <v>-321090502</v>
      </c>
      <c r="K35" s="25">
        <v>-1282546768</v>
      </c>
    </row>
    <row r="36" spans="1:11" ht="13.5">
      <c r="A36" s="22" t="s">
        <v>40</v>
      </c>
      <c r="B36" s="6">
        <v>39599684406</v>
      </c>
      <c r="C36" s="6">
        <v>42228053116</v>
      </c>
      <c r="D36" s="23">
        <v>31460352433</v>
      </c>
      <c r="E36" s="24">
        <v>2139368420</v>
      </c>
      <c r="F36" s="6">
        <v>1599499236</v>
      </c>
      <c r="G36" s="25">
        <v>1599499236</v>
      </c>
      <c r="H36" s="26">
        <v>3554922124</v>
      </c>
      <c r="I36" s="24">
        <v>1714001783</v>
      </c>
      <c r="J36" s="6">
        <v>1163291754</v>
      </c>
      <c r="K36" s="25">
        <v>1258882749</v>
      </c>
    </row>
    <row r="37" spans="1:11" ht="13.5">
      <c r="A37" s="22" t="s">
        <v>41</v>
      </c>
      <c r="B37" s="6">
        <v>10528788265</v>
      </c>
      <c r="C37" s="6">
        <v>21899173987</v>
      </c>
      <c r="D37" s="23">
        <v>4788043702</v>
      </c>
      <c r="E37" s="24">
        <v>72522091</v>
      </c>
      <c r="F37" s="6">
        <v>-442659</v>
      </c>
      <c r="G37" s="25">
        <v>-442659</v>
      </c>
      <c r="H37" s="26">
        <v>1135409522</v>
      </c>
      <c r="I37" s="24">
        <v>-149792</v>
      </c>
      <c r="J37" s="6">
        <v>-156683</v>
      </c>
      <c r="K37" s="25">
        <v>-163890</v>
      </c>
    </row>
    <row r="38" spans="1:11" ht="13.5">
      <c r="A38" s="22" t="s">
        <v>42</v>
      </c>
      <c r="B38" s="6">
        <v>15302185131</v>
      </c>
      <c r="C38" s="6">
        <v>6687576820</v>
      </c>
      <c r="D38" s="23">
        <v>2373957494</v>
      </c>
      <c r="E38" s="24">
        <v>-776572687</v>
      </c>
      <c r="F38" s="6">
        <v>-833986109</v>
      </c>
      <c r="G38" s="25">
        <v>-833986109</v>
      </c>
      <c r="H38" s="26">
        <v>0</v>
      </c>
      <c r="I38" s="24">
        <v>-760052653</v>
      </c>
      <c r="J38" s="6">
        <v>-767899470</v>
      </c>
      <c r="K38" s="25">
        <v>-1712917327</v>
      </c>
    </row>
    <row r="39" spans="1:11" ht="13.5">
      <c r="A39" s="22" t="s">
        <v>43</v>
      </c>
      <c r="B39" s="6">
        <v>22702793838</v>
      </c>
      <c r="C39" s="6">
        <v>25812432153</v>
      </c>
      <c r="D39" s="23">
        <v>239389598</v>
      </c>
      <c r="E39" s="24">
        <v>-36837048</v>
      </c>
      <c r="F39" s="6">
        <v>-36837048</v>
      </c>
      <c r="G39" s="25">
        <v>-36837048</v>
      </c>
      <c r="H39" s="26">
        <v>1667350293</v>
      </c>
      <c r="I39" s="24">
        <v>-38678900</v>
      </c>
      <c r="J39" s="6">
        <v>-40458130</v>
      </c>
      <c r="K39" s="25">
        <v>-42319204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4375510218</v>
      </c>
      <c r="C42" s="6">
        <v>472150284</v>
      </c>
      <c r="D42" s="23">
        <v>0</v>
      </c>
      <c r="E42" s="24">
        <v>18803711362</v>
      </c>
      <c r="F42" s="6">
        <v>18715431978</v>
      </c>
      <c r="G42" s="25">
        <v>18715431978</v>
      </c>
      <c r="H42" s="26">
        <v>12530465614</v>
      </c>
      <c r="I42" s="24">
        <v>21205202170</v>
      </c>
      <c r="J42" s="6">
        <v>22857665065</v>
      </c>
      <c r="K42" s="25">
        <v>24627862083</v>
      </c>
    </row>
    <row r="43" spans="1:11" ht="13.5">
      <c r="A43" s="22" t="s">
        <v>46</v>
      </c>
      <c r="B43" s="6">
        <v>-3645773769</v>
      </c>
      <c r="C43" s="6">
        <v>-714599649</v>
      </c>
      <c r="D43" s="23">
        <v>3841419006</v>
      </c>
      <c r="E43" s="24">
        <v>-3120686035</v>
      </c>
      <c r="F43" s="6">
        <v>-3549658688</v>
      </c>
      <c r="G43" s="25">
        <v>-3549658688</v>
      </c>
      <c r="H43" s="26">
        <v>433885736</v>
      </c>
      <c r="I43" s="24">
        <v>-4059338730</v>
      </c>
      <c r="J43" s="6">
        <v>-3541787377</v>
      </c>
      <c r="K43" s="25">
        <v>-3684380583</v>
      </c>
    </row>
    <row r="44" spans="1:11" ht="13.5">
      <c r="A44" s="22" t="s">
        <v>47</v>
      </c>
      <c r="B44" s="6">
        <v>254839184</v>
      </c>
      <c r="C44" s="6">
        <v>555882990</v>
      </c>
      <c r="D44" s="23">
        <v>0</v>
      </c>
      <c r="E44" s="24">
        <v>0</v>
      </c>
      <c r="F44" s="6">
        <v>0</v>
      </c>
      <c r="G44" s="25">
        <v>0</v>
      </c>
      <c r="H44" s="26">
        <v>-116801072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2169315803</v>
      </c>
      <c r="C45" s="7">
        <v>313695719</v>
      </c>
      <c r="D45" s="69">
        <v>7115347290</v>
      </c>
      <c r="E45" s="70">
        <v>15683025327</v>
      </c>
      <c r="F45" s="7">
        <v>15165773290</v>
      </c>
      <c r="G45" s="71">
        <v>15165773290</v>
      </c>
      <c r="H45" s="72">
        <v>9669371756</v>
      </c>
      <c r="I45" s="70">
        <v>17145863440</v>
      </c>
      <c r="J45" s="7">
        <v>19315877688</v>
      </c>
      <c r="K45" s="71">
        <v>20943481500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2188769480</v>
      </c>
      <c r="C48" s="6">
        <v>3698124259</v>
      </c>
      <c r="D48" s="23">
        <v>0</v>
      </c>
      <c r="E48" s="24">
        <v>6773951881</v>
      </c>
      <c r="F48" s="6">
        <v>6591209185</v>
      </c>
      <c r="G48" s="25">
        <v>6591209185</v>
      </c>
      <c r="H48" s="26">
        <v>-1614416690</v>
      </c>
      <c r="I48" s="24">
        <v>7760834144</v>
      </c>
      <c r="J48" s="6">
        <v>8633066818</v>
      </c>
      <c r="K48" s="25">
        <v>8567484198</v>
      </c>
    </row>
    <row r="49" spans="1:11" ht="13.5">
      <c r="A49" s="22" t="s">
        <v>51</v>
      </c>
      <c r="B49" s="6">
        <f>+B75</f>
        <v>3320125309.3457212</v>
      </c>
      <c r="C49" s="6">
        <f aca="true" t="shared" si="6" ref="C49:K49">+C75</f>
        <v>14596922212.4482</v>
      </c>
      <c r="D49" s="23">
        <f t="shared" si="6"/>
        <v>5768502897</v>
      </c>
      <c r="E49" s="24">
        <f t="shared" si="6"/>
        <v>4460916556.58176</v>
      </c>
      <c r="F49" s="6">
        <f t="shared" si="6"/>
        <v>4502177535.876367</v>
      </c>
      <c r="G49" s="25">
        <f t="shared" si="6"/>
        <v>4502177535.876367</v>
      </c>
      <c r="H49" s="26">
        <f t="shared" si="6"/>
        <v>-671693672.177665</v>
      </c>
      <c r="I49" s="24">
        <f t="shared" si="6"/>
        <v>12456457719.264336</v>
      </c>
      <c r="J49" s="6">
        <f t="shared" si="6"/>
        <v>13662299067.807148</v>
      </c>
      <c r="K49" s="25">
        <f t="shared" si="6"/>
        <v>15754621485.81672</v>
      </c>
    </row>
    <row r="50" spans="1:11" ht="13.5">
      <c r="A50" s="33" t="s">
        <v>52</v>
      </c>
      <c r="B50" s="7">
        <f>+B48-B49</f>
        <v>-1131355829.3457212</v>
      </c>
      <c r="C50" s="7">
        <f aca="true" t="shared" si="7" ref="C50:K50">+C48-C49</f>
        <v>-10898797953.4482</v>
      </c>
      <c r="D50" s="69">
        <f t="shared" si="7"/>
        <v>-5768502897</v>
      </c>
      <c r="E50" s="70">
        <f t="shared" si="7"/>
        <v>2313035324.4182396</v>
      </c>
      <c r="F50" s="7">
        <f t="shared" si="7"/>
        <v>2089031649.1236334</v>
      </c>
      <c r="G50" s="71">
        <f t="shared" si="7"/>
        <v>2089031649.1236334</v>
      </c>
      <c r="H50" s="72">
        <f t="shared" si="7"/>
        <v>-942723017.822335</v>
      </c>
      <c r="I50" s="70">
        <f t="shared" si="7"/>
        <v>-4695623575.264336</v>
      </c>
      <c r="J50" s="7">
        <f t="shared" si="7"/>
        <v>-5029232249.807148</v>
      </c>
      <c r="K50" s="71">
        <f t="shared" si="7"/>
        <v>-7187137287.816719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35281110426</v>
      </c>
      <c r="C53" s="6">
        <v>41513453467</v>
      </c>
      <c r="D53" s="23">
        <v>19224513484</v>
      </c>
      <c r="E53" s="24">
        <v>2034001742</v>
      </c>
      <c r="F53" s="6">
        <v>1509275558</v>
      </c>
      <c r="G53" s="25">
        <v>1509275558</v>
      </c>
      <c r="H53" s="26">
        <v>11998534156</v>
      </c>
      <c r="I53" s="24">
        <v>1564241771</v>
      </c>
      <c r="J53" s="6">
        <v>1036185781</v>
      </c>
      <c r="K53" s="25">
        <v>1092868902</v>
      </c>
    </row>
    <row r="54" spans="1:11" ht="13.5">
      <c r="A54" s="22" t="s">
        <v>55</v>
      </c>
      <c r="B54" s="6">
        <v>1546230626</v>
      </c>
      <c r="C54" s="6">
        <v>0</v>
      </c>
      <c r="D54" s="23">
        <v>3192620236</v>
      </c>
      <c r="E54" s="24">
        <v>2132962657</v>
      </c>
      <c r="F54" s="6">
        <v>2132952812</v>
      </c>
      <c r="G54" s="25">
        <v>2132952812</v>
      </c>
      <c r="H54" s="26">
        <v>1778464408</v>
      </c>
      <c r="I54" s="24">
        <v>2372096333</v>
      </c>
      <c r="J54" s="6">
        <v>2409826710</v>
      </c>
      <c r="K54" s="25">
        <v>2460363389</v>
      </c>
    </row>
    <row r="55" spans="1:11" ht="13.5">
      <c r="A55" s="22" t="s">
        <v>56</v>
      </c>
      <c r="B55" s="6">
        <v>1565333684</v>
      </c>
      <c r="C55" s="6">
        <v>0</v>
      </c>
      <c r="D55" s="23">
        <v>-17602243439</v>
      </c>
      <c r="E55" s="24">
        <v>1245793619</v>
      </c>
      <c r="F55" s="6">
        <v>657788886</v>
      </c>
      <c r="G55" s="25">
        <v>657788886</v>
      </c>
      <c r="H55" s="26">
        <v>9142574278</v>
      </c>
      <c r="I55" s="24">
        <v>1354398668</v>
      </c>
      <c r="J55" s="6">
        <v>1277834837</v>
      </c>
      <c r="K55" s="25">
        <v>1482294693</v>
      </c>
    </row>
    <row r="56" spans="1:11" ht="13.5">
      <c r="A56" s="22" t="s">
        <v>57</v>
      </c>
      <c r="B56" s="6">
        <v>1111523814</v>
      </c>
      <c r="C56" s="6">
        <v>839707656</v>
      </c>
      <c r="D56" s="23">
        <v>1257971436</v>
      </c>
      <c r="E56" s="24">
        <v>1633904591</v>
      </c>
      <c r="F56" s="6">
        <v>1570522607</v>
      </c>
      <c r="G56" s="25">
        <v>1570522607</v>
      </c>
      <c r="H56" s="26">
        <v>753059125</v>
      </c>
      <c r="I56" s="24">
        <v>1468739922</v>
      </c>
      <c r="J56" s="6">
        <v>1549395882</v>
      </c>
      <c r="K56" s="25">
        <v>1620279984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2012345318</v>
      </c>
      <c r="C59" s="6">
        <v>2177207524</v>
      </c>
      <c r="D59" s="23">
        <v>2398640856</v>
      </c>
      <c r="E59" s="24">
        <v>2839942331</v>
      </c>
      <c r="F59" s="6">
        <v>2839942331</v>
      </c>
      <c r="G59" s="25">
        <v>2839942331</v>
      </c>
      <c r="H59" s="26">
        <v>2839942331</v>
      </c>
      <c r="I59" s="24">
        <v>3127214602</v>
      </c>
      <c r="J59" s="6">
        <v>3406886122</v>
      </c>
      <c r="K59" s="25">
        <v>3714703384</v>
      </c>
    </row>
    <row r="60" spans="1:11" ht="13.5">
      <c r="A60" s="90" t="s">
        <v>60</v>
      </c>
      <c r="B60" s="6">
        <v>2503812193</v>
      </c>
      <c r="C60" s="6">
        <v>2723735374</v>
      </c>
      <c r="D60" s="23">
        <v>3061445685</v>
      </c>
      <c r="E60" s="24">
        <v>3623512256</v>
      </c>
      <c r="F60" s="6">
        <v>3623512256</v>
      </c>
      <c r="G60" s="25">
        <v>3623512256</v>
      </c>
      <c r="H60" s="26">
        <v>3623512256</v>
      </c>
      <c r="I60" s="24">
        <v>4079775064</v>
      </c>
      <c r="J60" s="6">
        <v>4416617919</v>
      </c>
      <c r="K60" s="25">
        <v>4773723641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87947</v>
      </c>
      <c r="C64" s="98">
        <v>88696</v>
      </c>
      <c r="D64" s="99">
        <v>79581</v>
      </c>
      <c r="E64" s="97">
        <v>79979</v>
      </c>
      <c r="F64" s="98">
        <v>79979</v>
      </c>
      <c r="G64" s="99">
        <v>79979</v>
      </c>
      <c r="H64" s="100">
        <v>79979</v>
      </c>
      <c r="I64" s="97">
        <v>80379</v>
      </c>
      <c r="J64" s="98">
        <v>80379</v>
      </c>
      <c r="K64" s="99">
        <v>80379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0.9749482975917138</v>
      </c>
      <c r="C70" s="5">
        <f aca="true" t="shared" si="8" ref="C70:K70">IF(ISERROR(C71/C72),0,(C71/C72))</f>
        <v>0.014952929112124258</v>
      </c>
      <c r="D70" s="5">
        <f t="shared" si="8"/>
        <v>0</v>
      </c>
      <c r="E70" s="5">
        <f t="shared" si="8"/>
        <v>0.9894365212799118</v>
      </c>
      <c r="F70" s="5">
        <f t="shared" si="8"/>
        <v>0.9835979658645858</v>
      </c>
      <c r="G70" s="5">
        <f t="shared" si="8"/>
        <v>0.9835979658645858</v>
      </c>
      <c r="H70" s="5">
        <f t="shared" si="8"/>
        <v>0.44359921769953403</v>
      </c>
      <c r="I70" s="5">
        <f t="shared" si="8"/>
        <v>1.173378868203034</v>
      </c>
      <c r="J70" s="5">
        <f t="shared" si="8"/>
        <v>1.1847118002364925</v>
      </c>
      <c r="K70" s="5">
        <f t="shared" si="8"/>
        <v>1.1903686996226268</v>
      </c>
    </row>
    <row r="71" spans="1:11" ht="12.75" hidden="1">
      <c r="A71" s="2" t="s">
        <v>92</v>
      </c>
      <c r="B71" s="2">
        <f>+B83</f>
        <v>22963164729</v>
      </c>
      <c r="C71" s="2">
        <f aca="true" t="shared" si="9" ref="C71:K71">+C83</f>
        <v>392344722</v>
      </c>
      <c r="D71" s="2">
        <f t="shared" si="9"/>
        <v>0</v>
      </c>
      <c r="E71" s="2">
        <f t="shared" si="9"/>
        <v>36210506932</v>
      </c>
      <c r="F71" s="2">
        <f t="shared" si="9"/>
        <v>35827694170</v>
      </c>
      <c r="G71" s="2">
        <f t="shared" si="9"/>
        <v>35827694170</v>
      </c>
      <c r="H71" s="2">
        <f t="shared" si="9"/>
        <v>11814542232</v>
      </c>
      <c r="I71" s="2">
        <f t="shared" si="9"/>
        <v>39248472681</v>
      </c>
      <c r="J71" s="2">
        <f t="shared" si="9"/>
        <v>41749748819</v>
      </c>
      <c r="K71" s="2">
        <f t="shared" si="9"/>
        <v>44025491256</v>
      </c>
    </row>
    <row r="72" spans="1:11" ht="12.75" hidden="1">
      <c r="A72" s="2" t="s">
        <v>93</v>
      </c>
      <c r="B72" s="2">
        <f>+B77</f>
        <v>23553212807</v>
      </c>
      <c r="C72" s="2">
        <f aca="true" t="shared" si="10" ref="C72:K72">+C77</f>
        <v>26238653247</v>
      </c>
      <c r="D72" s="2">
        <f t="shared" si="10"/>
        <v>51520213986</v>
      </c>
      <c r="E72" s="2">
        <f t="shared" si="10"/>
        <v>36597099615</v>
      </c>
      <c r="F72" s="2">
        <f t="shared" si="10"/>
        <v>36425140569</v>
      </c>
      <c r="G72" s="2">
        <f t="shared" si="10"/>
        <v>36425140569</v>
      </c>
      <c r="H72" s="2">
        <f t="shared" si="10"/>
        <v>26633370305</v>
      </c>
      <c r="I72" s="2">
        <f t="shared" si="10"/>
        <v>33449104756</v>
      </c>
      <c r="J72" s="2">
        <f t="shared" si="10"/>
        <v>35240426246</v>
      </c>
      <c r="K72" s="2">
        <f t="shared" si="10"/>
        <v>36984752094</v>
      </c>
    </row>
    <row r="73" spans="1:11" ht="12.75" hidden="1">
      <c r="A73" s="2" t="s">
        <v>94</v>
      </c>
      <c r="B73" s="2">
        <f>+B74</f>
        <v>-2875206294.5</v>
      </c>
      <c r="C73" s="2">
        <f aca="true" t="shared" si="11" ref="C73:K73">+(C78+C80+C81+C82)-(B78+B80+B81+B82)</f>
        <v>2149577049</v>
      </c>
      <c r="D73" s="2">
        <f t="shared" si="11"/>
        <v>-12638391480</v>
      </c>
      <c r="E73" s="2">
        <f t="shared" si="11"/>
        <v>2722340052</v>
      </c>
      <c r="F73" s="2">
        <f>+(F78+F80+F81+F82)-(D78+D80+D81+D82)</f>
        <v>2747340051</v>
      </c>
      <c r="G73" s="2">
        <f>+(G78+G80+G81+G82)-(D78+D80+D81+D82)</f>
        <v>2747340051</v>
      </c>
      <c r="H73" s="2">
        <f>+(H78+H80+H81+H82)-(D78+D80+D81+D82)</f>
        <v>6185518129</v>
      </c>
      <c r="I73" s="2">
        <f>+(I78+I80+I81+I82)-(E78+E80+E81+E82)</f>
        <v>-6414249936</v>
      </c>
      <c r="J73" s="2">
        <f t="shared" si="11"/>
        <v>-840896155</v>
      </c>
      <c r="K73" s="2">
        <f t="shared" si="11"/>
        <v>-894465772</v>
      </c>
    </row>
    <row r="74" spans="1:11" ht="12.75" hidden="1">
      <c r="A74" s="2" t="s">
        <v>95</v>
      </c>
      <c r="B74" s="2">
        <f>+TREND(C74:E74)</f>
        <v>-2875206294.5</v>
      </c>
      <c r="C74" s="2">
        <f>+C73</f>
        <v>2149577049</v>
      </c>
      <c r="D74" s="2">
        <f aca="true" t="shared" si="12" ref="D74:K74">+D73</f>
        <v>-12638391480</v>
      </c>
      <c r="E74" s="2">
        <f t="shared" si="12"/>
        <v>2722340052</v>
      </c>
      <c r="F74" s="2">
        <f t="shared" si="12"/>
        <v>2747340051</v>
      </c>
      <c r="G74" s="2">
        <f t="shared" si="12"/>
        <v>2747340051</v>
      </c>
      <c r="H74" s="2">
        <f t="shared" si="12"/>
        <v>6185518129</v>
      </c>
      <c r="I74" s="2">
        <f t="shared" si="12"/>
        <v>-6414249936</v>
      </c>
      <c r="J74" s="2">
        <f t="shared" si="12"/>
        <v>-840896155</v>
      </c>
      <c r="K74" s="2">
        <f t="shared" si="12"/>
        <v>-894465772</v>
      </c>
    </row>
    <row r="75" spans="1:11" ht="12.75" hidden="1">
      <c r="A75" s="2" t="s">
        <v>96</v>
      </c>
      <c r="B75" s="2">
        <f>+B84-(((B80+B81+B78)*B70)-B79)</f>
        <v>3320125309.3457212</v>
      </c>
      <c r="C75" s="2">
        <f aca="true" t="shared" si="13" ref="C75:K75">+C84-(((C80+C81+C78)*C70)-C79)</f>
        <v>14596922212.4482</v>
      </c>
      <c r="D75" s="2">
        <f t="shared" si="13"/>
        <v>5768502897</v>
      </c>
      <c r="E75" s="2">
        <f t="shared" si="13"/>
        <v>4460916556.58176</v>
      </c>
      <c r="F75" s="2">
        <f t="shared" si="13"/>
        <v>4502177535.876367</v>
      </c>
      <c r="G75" s="2">
        <f t="shared" si="13"/>
        <v>4502177535.876367</v>
      </c>
      <c r="H75" s="2">
        <f t="shared" si="13"/>
        <v>-671693672.177665</v>
      </c>
      <c r="I75" s="2">
        <f t="shared" si="13"/>
        <v>12456457719.264336</v>
      </c>
      <c r="J75" s="2">
        <f t="shared" si="13"/>
        <v>13662299067.807148</v>
      </c>
      <c r="K75" s="2">
        <f t="shared" si="13"/>
        <v>15754621485.81672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23553212807</v>
      </c>
      <c r="C77" s="3">
        <v>26238653247</v>
      </c>
      <c r="D77" s="3">
        <v>51520213986</v>
      </c>
      <c r="E77" s="3">
        <v>36597099615</v>
      </c>
      <c r="F77" s="3">
        <v>36425140569</v>
      </c>
      <c r="G77" s="3">
        <v>36425140569</v>
      </c>
      <c r="H77" s="3">
        <v>26633370305</v>
      </c>
      <c r="I77" s="3">
        <v>33449104756</v>
      </c>
      <c r="J77" s="3">
        <v>35240426246</v>
      </c>
      <c r="K77" s="3">
        <v>36984752094</v>
      </c>
    </row>
    <row r="78" spans="1:11" ht="12.75" hidden="1">
      <c r="A78" s="1" t="s">
        <v>67</v>
      </c>
      <c r="B78" s="3">
        <v>25661496</v>
      </c>
      <c r="C78" s="3">
        <v>82392896</v>
      </c>
      <c r="D78" s="3">
        <v>147108927</v>
      </c>
      <c r="E78" s="3">
        <v>0</v>
      </c>
      <c r="F78" s="3">
        <v>0</v>
      </c>
      <c r="G78" s="3">
        <v>0</v>
      </c>
      <c r="H78" s="3">
        <v>25439257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9176702039</v>
      </c>
      <c r="C79" s="3">
        <v>12511985887</v>
      </c>
      <c r="D79" s="3">
        <v>3014938219</v>
      </c>
      <c r="E79" s="3">
        <v>72522091</v>
      </c>
      <c r="F79" s="3">
        <v>-442659</v>
      </c>
      <c r="G79" s="3">
        <v>-442659</v>
      </c>
      <c r="H79" s="3">
        <v>124297123</v>
      </c>
      <c r="I79" s="3">
        <v>-149792</v>
      </c>
      <c r="J79" s="3">
        <v>-156683</v>
      </c>
      <c r="K79" s="3">
        <v>-163890</v>
      </c>
    </row>
    <row r="80" spans="1:11" ht="12.75" hidden="1">
      <c r="A80" s="1" t="s">
        <v>69</v>
      </c>
      <c r="B80" s="3">
        <v>4630010267</v>
      </c>
      <c r="C80" s="3">
        <v>7524876802</v>
      </c>
      <c r="D80" s="3">
        <v>-3848914500</v>
      </c>
      <c r="E80" s="3">
        <v>-1434910824</v>
      </c>
      <c r="F80" s="3">
        <v>-1434910825</v>
      </c>
      <c r="G80" s="3">
        <v>-1434910825</v>
      </c>
      <c r="H80" s="3">
        <v>1944174836</v>
      </c>
      <c r="I80" s="3">
        <v>-7843720332</v>
      </c>
      <c r="J80" s="3">
        <v>-8625105606</v>
      </c>
      <c r="K80" s="3">
        <v>-9474808975</v>
      </c>
    </row>
    <row r="81" spans="1:11" ht="12.75" hidden="1">
      <c r="A81" s="1" t="s">
        <v>70</v>
      </c>
      <c r="B81" s="3">
        <v>1351392144</v>
      </c>
      <c r="C81" s="3">
        <v>640376474</v>
      </c>
      <c r="D81" s="3">
        <v>-698814407</v>
      </c>
      <c r="E81" s="3">
        <v>-233494432</v>
      </c>
      <c r="F81" s="3">
        <v>-208494432</v>
      </c>
      <c r="G81" s="3">
        <v>-208494432</v>
      </c>
      <c r="H81" s="3">
        <v>-175222301</v>
      </c>
      <c r="I81" s="3">
        <v>-238934860</v>
      </c>
      <c r="J81" s="3">
        <v>-298445741</v>
      </c>
      <c r="K81" s="3">
        <v>-343208144</v>
      </c>
    </row>
    <row r="82" spans="1:11" ht="12.75" hidden="1">
      <c r="A82" s="1" t="s">
        <v>71</v>
      </c>
      <c r="B82" s="3">
        <v>91005216</v>
      </c>
      <c r="C82" s="3">
        <v>0</v>
      </c>
      <c r="D82" s="3">
        <v>9874672</v>
      </c>
      <c r="E82" s="3">
        <v>0</v>
      </c>
      <c r="F82" s="3">
        <v>0</v>
      </c>
      <c r="G82" s="3">
        <v>0</v>
      </c>
      <c r="H82" s="3">
        <v>381029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22963164729</v>
      </c>
      <c r="C83" s="3">
        <v>392344722</v>
      </c>
      <c r="D83" s="3">
        <v>0</v>
      </c>
      <c r="E83" s="3">
        <v>36210506932</v>
      </c>
      <c r="F83" s="3">
        <v>35827694170</v>
      </c>
      <c r="G83" s="3">
        <v>35827694170</v>
      </c>
      <c r="H83" s="3">
        <v>11814542232</v>
      </c>
      <c r="I83" s="3">
        <v>39248472681</v>
      </c>
      <c r="J83" s="3">
        <v>41749748819</v>
      </c>
      <c r="K83" s="3">
        <v>44025491256</v>
      </c>
    </row>
    <row r="84" spans="1:11" ht="12.75" hidden="1">
      <c r="A84" s="1" t="s">
        <v>73</v>
      </c>
      <c r="B84" s="3">
        <v>0</v>
      </c>
      <c r="C84" s="3">
        <v>2208262794</v>
      </c>
      <c r="D84" s="3">
        <v>2753564678</v>
      </c>
      <c r="E84" s="3">
        <v>2737613373</v>
      </c>
      <c r="F84" s="3">
        <v>2886170127</v>
      </c>
      <c r="G84" s="3">
        <v>2886170127</v>
      </c>
      <c r="H84" s="3">
        <v>0</v>
      </c>
      <c r="I84" s="3">
        <v>2972590710</v>
      </c>
      <c r="J84" s="3">
        <v>3090619170</v>
      </c>
      <c r="K84" s="3">
        <v>4067725105</v>
      </c>
    </row>
    <row r="85" spans="1:11" ht="12.75" hidden="1">
      <c r="A85" s="1" t="s">
        <v>74</v>
      </c>
      <c r="B85" s="3">
        <v>0</v>
      </c>
      <c r="C85" s="3">
        <v>0</v>
      </c>
      <c r="D85" s="3">
        <v>186374331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659290922</v>
      </c>
      <c r="C5" s="6">
        <v>799015311</v>
      </c>
      <c r="D5" s="23">
        <v>856165256</v>
      </c>
      <c r="E5" s="24">
        <v>886129548</v>
      </c>
      <c r="F5" s="6">
        <v>886129548</v>
      </c>
      <c r="G5" s="25">
        <v>886129548</v>
      </c>
      <c r="H5" s="26">
        <v>896096925</v>
      </c>
      <c r="I5" s="24">
        <v>932745128</v>
      </c>
      <c r="J5" s="6">
        <v>975651404</v>
      </c>
      <c r="K5" s="25">
        <v>1020531369</v>
      </c>
    </row>
    <row r="6" spans="1:11" ht="13.5">
      <c r="A6" s="22" t="s">
        <v>19</v>
      </c>
      <c r="B6" s="6">
        <v>3742679376</v>
      </c>
      <c r="C6" s="6">
        <v>3056092700</v>
      </c>
      <c r="D6" s="23">
        <v>3605449963</v>
      </c>
      <c r="E6" s="24">
        <v>3734354465</v>
      </c>
      <c r="F6" s="6">
        <v>3884354465</v>
      </c>
      <c r="G6" s="25">
        <v>3884354465</v>
      </c>
      <c r="H6" s="26">
        <v>3956506413</v>
      </c>
      <c r="I6" s="24">
        <v>3932928114</v>
      </c>
      <c r="J6" s="6">
        <v>4229725230</v>
      </c>
      <c r="K6" s="25">
        <v>4438434999</v>
      </c>
    </row>
    <row r="7" spans="1:11" ht="13.5">
      <c r="A7" s="22" t="s">
        <v>20</v>
      </c>
      <c r="B7" s="6">
        <v>6015053</v>
      </c>
      <c r="C7" s="6">
        <v>3560866</v>
      </c>
      <c r="D7" s="23">
        <v>10167932</v>
      </c>
      <c r="E7" s="24">
        <v>8643771</v>
      </c>
      <c r="F7" s="6">
        <v>8643771</v>
      </c>
      <c r="G7" s="25">
        <v>8643771</v>
      </c>
      <c r="H7" s="26">
        <v>9379074</v>
      </c>
      <c r="I7" s="24">
        <v>18459914</v>
      </c>
      <c r="J7" s="6">
        <v>18459914</v>
      </c>
      <c r="K7" s="25">
        <v>18459914</v>
      </c>
    </row>
    <row r="8" spans="1:11" ht="13.5">
      <c r="A8" s="22" t="s">
        <v>21</v>
      </c>
      <c r="B8" s="6">
        <v>698451127</v>
      </c>
      <c r="C8" s="6">
        <v>702695154</v>
      </c>
      <c r="D8" s="23">
        <v>847853631</v>
      </c>
      <c r="E8" s="24">
        <v>846871267</v>
      </c>
      <c r="F8" s="6">
        <v>848880735</v>
      </c>
      <c r="G8" s="25">
        <v>848880735</v>
      </c>
      <c r="H8" s="26">
        <v>819147471</v>
      </c>
      <c r="I8" s="24">
        <v>900411976</v>
      </c>
      <c r="J8" s="6">
        <v>938872150</v>
      </c>
      <c r="K8" s="25">
        <v>1011606400</v>
      </c>
    </row>
    <row r="9" spans="1:11" ht="13.5">
      <c r="A9" s="22" t="s">
        <v>22</v>
      </c>
      <c r="B9" s="6">
        <v>570658777</v>
      </c>
      <c r="C9" s="6">
        <v>550626720</v>
      </c>
      <c r="D9" s="23">
        <v>408080828</v>
      </c>
      <c r="E9" s="24">
        <v>297598611</v>
      </c>
      <c r="F9" s="6">
        <v>297598611</v>
      </c>
      <c r="G9" s="25">
        <v>297598611</v>
      </c>
      <c r="H9" s="26">
        <v>184224672</v>
      </c>
      <c r="I9" s="24">
        <v>411598111</v>
      </c>
      <c r="J9" s="6">
        <v>429464630</v>
      </c>
      <c r="K9" s="25">
        <v>448102910</v>
      </c>
    </row>
    <row r="10" spans="1:11" ht="25.5">
      <c r="A10" s="27" t="s">
        <v>86</v>
      </c>
      <c r="B10" s="28">
        <f>SUM(B5:B9)</f>
        <v>5677095255</v>
      </c>
      <c r="C10" s="29">
        <f aca="true" t="shared" si="0" ref="C10:K10">SUM(C5:C9)</f>
        <v>5111990751</v>
      </c>
      <c r="D10" s="30">
        <f t="shared" si="0"/>
        <v>5727717610</v>
      </c>
      <c r="E10" s="28">
        <f t="shared" si="0"/>
        <v>5773597662</v>
      </c>
      <c r="F10" s="29">
        <f t="shared" si="0"/>
        <v>5925607130</v>
      </c>
      <c r="G10" s="31">
        <f t="shared" si="0"/>
        <v>5925607130</v>
      </c>
      <c r="H10" s="32">
        <f t="shared" si="0"/>
        <v>5865354555</v>
      </c>
      <c r="I10" s="28">
        <f t="shared" si="0"/>
        <v>6196143243</v>
      </c>
      <c r="J10" s="29">
        <f t="shared" si="0"/>
        <v>6592173328</v>
      </c>
      <c r="K10" s="31">
        <f t="shared" si="0"/>
        <v>6937135592</v>
      </c>
    </row>
    <row r="11" spans="1:11" ht="13.5">
      <c r="A11" s="22" t="s">
        <v>23</v>
      </c>
      <c r="B11" s="6">
        <v>1156531908</v>
      </c>
      <c r="C11" s="6">
        <v>1008865044</v>
      </c>
      <c r="D11" s="23">
        <v>1054164017</v>
      </c>
      <c r="E11" s="24">
        <v>1210776129</v>
      </c>
      <c r="F11" s="6">
        <v>1149137282</v>
      </c>
      <c r="G11" s="25">
        <v>1149137282</v>
      </c>
      <c r="H11" s="26">
        <v>1087195542</v>
      </c>
      <c r="I11" s="24">
        <v>1315733567</v>
      </c>
      <c r="J11" s="6">
        <v>1390598114</v>
      </c>
      <c r="K11" s="25">
        <v>1475086405</v>
      </c>
    </row>
    <row r="12" spans="1:11" ht="13.5">
      <c r="A12" s="22" t="s">
        <v>24</v>
      </c>
      <c r="B12" s="6">
        <v>49341720</v>
      </c>
      <c r="C12" s="6">
        <v>53613075</v>
      </c>
      <c r="D12" s="23">
        <v>66193586</v>
      </c>
      <c r="E12" s="24">
        <v>55860450</v>
      </c>
      <c r="F12" s="6">
        <v>58772972</v>
      </c>
      <c r="G12" s="25">
        <v>58772972</v>
      </c>
      <c r="H12" s="26">
        <v>57538421</v>
      </c>
      <c r="I12" s="24">
        <v>60259071</v>
      </c>
      <c r="J12" s="6">
        <v>65866380</v>
      </c>
      <c r="K12" s="25">
        <v>72052502</v>
      </c>
    </row>
    <row r="13" spans="1:11" ht="13.5">
      <c r="A13" s="22" t="s">
        <v>87</v>
      </c>
      <c r="B13" s="6">
        <v>456233333</v>
      </c>
      <c r="C13" s="6">
        <v>374935260</v>
      </c>
      <c r="D13" s="23">
        <v>368807362</v>
      </c>
      <c r="E13" s="24">
        <v>433742701</v>
      </c>
      <c r="F13" s="6">
        <v>433742701</v>
      </c>
      <c r="G13" s="25">
        <v>433742701</v>
      </c>
      <c r="H13" s="26">
        <v>346618075</v>
      </c>
      <c r="I13" s="24">
        <v>387830711</v>
      </c>
      <c r="J13" s="6">
        <v>407837247</v>
      </c>
      <c r="K13" s="25">
        <v>430578549</v>
      </c>
    </row>
    <row r="14" spans="1:11" ht="13.5">
      <c r="A14" s="22" t="s">
        <v>25</v>
      </c>
      <c r="B14" s="6">
        <v>111845169</v>
      </c>
      <c r="C14" s="6">
        <v>133381635</v>
      </c>
      <c r="D14" s="23">
        <v>365978876</v>
      </c>
      <c r="E14" s="24">
        <v>19011065</v>
      </c>
      <c r="F14" s="6">
        <v>19011065</v>
      </c>
      <c r="G14" s="25">
        <v>19011065</v>
      </c>
      <c r="H14" s="26">
        <v>112615963</v>
      </c>
      <c r="I14" s="24">
        <v>5000000</v>
      </c>
      <c r="J14" s="6">
        <v>5295000</v>
      </c>
      <c r="K14" s="25">
        <v>5607405</v>
      </c>
    </row>
    <row r="15" spans="1:11" ht="13.5">
      <c r="A15" s="22" t="s">
        <v>26</v>
      </c>
      <c r="B15" s="6">
        <v>2382979036</v>
      </c>
      <c r="C15" s="6">
        <v>2458285838</v>
      </c>
      <c r="D15" s="23">
        <v>2542542036</v>
      </c>
      <c r="E15" s="24">
        <v>2422171574</v>
      </c>
      <c r="F15" s="6">
        <v>2293530172</v>
      </c>
      <c r="G15" s="25">
        <v>2293530172</v>
      </c>
      <c r="H15" s="26">
        <v>2324151266</v>
      </c>
      <c r="I15" s="24">
        <v>2608668439</v>
      </c>
      <c r="J15" s="6">
        <v>2756491018</v>
      </c>
      <c r="K15" s="25">
        <v>2897465190</v>
      </c>
    </row>
    <row r="16" spans="1:11" ht="13.5">
      <c r="A16" s="22" t="s">
        <v>21</v>
      </c>
      <c r="B16" s="6">
        <v>0</v>
      </c>
      <c r="C16" s="6">
        <v>2064218</v>
      </c>
      <c r="D16" s="23">
        <v>1478978</v>
      </c>
      <c r="E16" s="24">
        <v>2259478</v>
      </c>
      <c r="F16" s="6">
        <v>2259478</v>
      </c>
      <c r="G16" s="25">
        <v>2259478</v>
      </c>
      <c r="H16" s="26">
        <v>1447802</v>
      </c>
      <c r="I16" s="24">
        <v>2259478</v>
      </c>
      <c r="J16" s="6">
        <v>2259478</v>
      </c>
      <c r="K16" s="25">
        <v>2259478</v>
      </c>
    </row>
    <row r="17" spans="1:11" ht="13.5">
      <c r="A17" s="22" t="s">
        <v>27</v>
      </c>
      <c r="B17" s="6">
        <v>2324126761</v>
      </c>
      <c r="C17" s="6">
        <v>1970739494</v>
      </c>
      <c r="D17" s="23">
        <v>2096783096</v>
      </c>
      <c r="E17" s="24">
        <v>1574088437</v>
      </c>
      <c r="F17" s="6">
        <v>1862760882</v>
      </c>
      <c r="G17" s="25">
        <v>1862760882</v>
      </c>
      <c r="H17" s="26">
        <v>643001509</v>
      </c>
      <c r="I17" s="24">
        <v>1686637740</v>
      </c>
      <c r="J17" s="6">
        <v>1798857327</v>
      </c>
      <c r="K17" s="25">
        <v>1850018861</v>
      </c>
    </row>
    <row r="18" spans="1:11" ht="13.5">
      <c r="A18" s="33" t="s">
        <v>28</v>
      </c>
      <c r="B18" s="34">
        <f>SUM(B11:B17)</f>
        <v>6481057927</v>
      </c>
      <c r="C18" s="35">
        <f aca="true" t="shared" si="1" ref="C18:K18">SUM(C11:C17)</f>
        <v>6001884564</v>
      </c>
      <c r="D18" s="36">
        <f t="shared" si="1"/>
        <v>6495947951</v>
      </c>
      <c r="E18" s="34">
        <f t="shared" si="1"/>
        <v>5717909834</v>
      </c>
      <c r="F18" s="35">
        <f t="shared" si="1"/>
        <v>5819214552</v>
      </c>
      <c r="G18" s="37">
        <f t="shared" si="1"/>
        <v>5819214552</v>
      </c>
      <c r="H18" s="38">
        <f t="shared" si="1"/>
        <v>4572568578</v>
      </c>
      <c r="I18" s="34">
        <f t="shared" si="1"/>
        <v>6066389006</v>
      </c>
      <c r="J18" s="35">
        <f t="shared" si="1"/>
        <v>6427204564</v>
      </c>
      <c r="K18" s="37">
        <f t="shared" si="1"/>
        <v>6733068390</v>
      </c>
    </row>
    <row r="19" spans="1:11" ht="13.5">
      <c r="A19" s="33" t="s">
        <v>29</v>
      </c>
      <c r="B19" s="39">
        <f>+B10-B18</f>
        <v>-803962672</v>
      </c>
      <c r="C19" s="40">
        <f aca="true" t="shared" si="2" ref="C19:K19">+C10-C18</f>
        <v>-889893813</v>
      </c>
      <c r="D19" s="41">
        <f t="shared" si="2"/>
        <v>-768230341</v>
      </c>
      <c r="E19" s="39">
        <f t="shared" si="2"/>
        <v>55687828</v>
      </c>
      <c r="F19" s="40">
        <f t="shared" si="2"/>
        <v>106392578</v>
      </c>
      <c r="G19" s="42">
        <f t="shared" si="2"/>
        <v>106392578</v>
      </c>
      <c r="H19" s="43">
        <f t="shared" si="2"/>
        <v>1292785977</v>
      </c>
      <c r="I19" s="39">
        <f t="shared" si="2"/>
        <v>129754237</v>
      </c>
      <c r="J19" s="40">
        <f t="shared" si="2"/>
        <v>164968764</v>
      </c>
      <c r="K19" s="42">
        <f t="shared" si="2"/>
        <v>204067202</v>
      </c>
    </row>
    <row r="20" spans="1:11" ht="25.5">
      <c r="A20" s="44" t="s">
        <v>30</v>
      </c>
      <c r="B20" s="45">
        <v>170908781</v>
      </c>
      <c r="C20" s="46">
        <v>28517530</v>
      </c>
      <c r="D20" s="47">
        <v>159624453</v>
      </c>
      <c r="E20" s="45">
        <v>214705000</v>
      </c>
      <c r="F20" s="46">
        <v>226968531</v>
      </c>
      <c r="G20" s="48">
        <v>226968531</v>
      </c>
      <c r="H20" s="49">
        <v>16251216</v>
      </c>
      <c r="I20" s="45">
        <v>185532750</v>
      </c>
      <c r="J20" s="46">
        <v>188390850</v>
      </c>
      <c r="K20" s="48">
        <v>202497600</v>
      </c>
    </row>
    <row r="21" spans="1:11" ht="63.75">
      <c r="A21" s="50" t="s">
        <v>88</v>
      </c>
      <c r="B21" s="51">
        <v>0</v>
      </c>
      <c r="C21" s="52">
        <v>199248481</v>
      </c>
      <c r="D21" s="53">
        <v>16035321</v>
      </c>
      <c r="E21" s="51">
        <v>1691822</v>
      </c>
      <c r="F21" s="52">
        <v>2087072</v>
      </c>
      <c r="G21" s="54">
        <v>2087072</v>
      </c>
      <c r="H21" s="55">
        <v>3111301</v>
      </c>
      <c r="I21" s="51">
        <v>18672606</v>
      </c>
      <c r="J21" s="52">
        <v>20031236</v>
      </c>
      <c r="K21" s="54">
        <v>21432798</v>
      </c>
    </row>
    <row r="22" spans="1:11" ht="25.5">
      <c r="A22" s="56" t="s">
        <v>89</v>
      </c>
      <c r="B22" s="57">
        <f>SUM(B19:B21)</f>
        <v>-633053891</v>
      </c>
      <c r="C22" s="58">
        <f aca="true" t="shared" si="3" ref="C22:K22">SUM(C19:C21)</f>
        <v>-662127802</v>
      </c>
      <c r="D22" s="59">
        <f t="shared" si="3"/>
        <v>-592570567</v>
      </c>
      <c r="E22" s="57">
        <f t="shared" si="3"/>
        <v>272084650</v>
      </c>
      <c r="F22" s="58">
        <f t="shared" si="3"/>
        <v>335448181</v>
      </c>
      <c r="G22" s="60">
        <f t="shared" si="3"/>
        <v>335448181</v>
      </c>
      <c r="H22" s="61">
        <f t="shared" si="3"/>
        <v>1312148494</v>
      </c>
      <c r="I22" s="57">
        <f t="shared" si="3"/>
        <v>333959593</v>
      </c>
      <c r="J22" s="58">
        <f t="shared" si="3"/>
        <v>373390850</v>
      </c>
      <c r="K22" s="60">
        <f t="shared" si="3"/>
        <v>427997600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-633053891</v>
      </c>
      <c r="C24" s="40">
        <f aca="true" t="shared" si="4" ref="C24:K24">SUM(C22:C23)</f>
        <v>-662127802</v>
      </c>
      <c r="D24" s="41">
        <f t="shared" si="4"/>
        <v>-592570567</v>
      </c>
      <c r="E24" s="39">
        <f t="shared" si="4"/>
        <v>272084650</v>
      </c>
      <c r="F24" s="40">
        <f t="shared" si="4"/>
        <v>335448181</v>
      </c>
      <c r="G24" s="42">
        <f t="shared" si="4"/>
        <v>335448181</v>
      </c>
      <c r="H24" s="43">
        <f t="shared" si="4"/>
        <v>1312148494</v>
      </c>
      <c r="I24" s="39">
        <f t="shared" si="4"/>
        <v>333959593</v>
      </c>
      <c r="J24" s="40">
        <f t="shared" si="4"/>
        <v>373390850</v>
      </c>
      <c r="K24" s="42">
        <f t="shared" si="4"/>
        <v>427997600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258717545</v>
      </c>
      <c r="C27" s="7">
        <v>258007678</v>
      </c>
      <c r="D27" s="69">
        <v>231414973</v>
      </c>
      <c r="E27" s="70">
        <v>471566000</v>
      </c>
      <c r="F27" s="7">
        <v>335448181</v>
      </c>
      <c r="G27" s="71">
        <v>335448181</v>
      </c>
      <c r="H27" s="72">
        <v>100255844</v>
      </c>
      <c r="I27" s="70">
        <v>333959593</v>
      </c>
      <c r="J27" s="7">
        <v>373390850</v>
      </c>
      <c r="K27" s="71">
        <v>427997600</v>
      </c>
    </row>
    <row r="28" spans="1:11" ht="13.5">
      <c r="A28" s="73" t="s">
        <v>34</v>
      </c>
      <c r="B28" s="6">
        <v>222199404</v>
      </c>
      <c r="C28" s="6">
        <v>222985771</v>
      </c>
      <c r="D28" s="23">
        <v>176876509</v>
      </c>
      <c r="E28" s="24">
        <v>231764858</v>
      </c>
      <c r="F28" s="6">
        <v>202848181</v>
      </c>
      <c r="G28" s="25">
        <v>202848181</v>
      </c>
      <c r="H28" s="26">
        <v>0</v>
      </c>
      <c r="I28" s="24">
        <v>189532750</v>
      </c>
      <c r="J28" s="6">
        <v>192390850</v>
      </c>
      <c r="K28" s="25">
        <v>208497600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159801142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36518139</v>
      </c>
      <c r="C31" s="6">
        <v>34229795</v>
      </c>
      <c r="D31" s="23">
        <v>54538464</v>
      </c>
      <c r="E31" s="24">
        <v>80000000</v>
      </c>
      <c r="F31" s="6">
        <v>132600000</v>
      </c>
      <c r="G31" s="25">
        <v>132600000</v>
      </c>
      <c r="H31" s="26">
        <v>0</v>
      </c>
      <c r="I31" s="24">
        <v>144426843</v>
      </c>
      <c r="J31" s="6">
        <v>181000000</v>
      </c>
      <c r="K31" s="25">
        <v>219500000</v>
      </c>
    </row>
    <row r="32" spans="1:11" ht="13.5">
      <c r="A32" s="33" t="s">
        <v>37</v>
      </c>
      <c r="B32" s="7">
        <f>SUM(B28:B31)</f>
        <v>258717543</v>
      </c>
      <c r="C32" s="7">
        <f aca="true" t="shared" si="5" ref="C32:K32">SUM(C28:C31)</f>
        <v>257215566</v>
      </c>
      <c r="D32" s="69">
        <f t="shared" si="5"/>
        <v>231414973</v>
      </c>
      <c r="E32" s="70">
        <f t="shared" si="5"/>
        <v>471566000</v>
      </c>
      <c r="F32" s="7">
        <f t="shared" si="5"/>
        <v>335448181</v>
      </c>
      <c r="G32" s="71">
        <f t="shared" si="5"/>
        <v>335448181</v>
      </c>
      <c r="H32" s="72">
        <f t="shared" si="5"/>
        <v>0</v>
      </c>
      <c r="I32" s="70">
        <f t="shared" si="5"/>
        <v>333959593</v>
      </c>
      <c r="J32" s="7">
        <f t="shared" si="5"/>
        <v>373390850</v>
      </c>
      <c r="K32" s="71">
        <f t="shared" si="5"/>
        <v>427997600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941883774</v>
      </c>
      <c r="C35" s="6">
        <v>959757085</v>
      </c>
      <c r="D35" s="23">
        <v>1538621369</v>
      </c>
      <c r="E35" s="24">
        <v>966520605</v>
      </c>
      <c r="F35" s="6">
        <v>2290060648</v>
      </c>
      <c r="G35" s="25">
        <v>2290060648</v>
      </c>
      <c r="H35" s="26">
        <v>3331397849</v>
      </c>
      <c r="I35" s="24">
        <v>1321752524</v>
      </c>
      <c r="J35" s="6">
        <v>1573112165</v>
      </c>
      <c r="K35" s="25">
        <v>1639424100</v>
      </c>
    </row>
    <row r="36" spans="1:11" ht="13.5">
      <c r="A36" s="22" t="s">
        <v>40</v>
      </c>
      <c r="B36" s="6">
        <v>11370250246</v>
      </c>
      <c r="C36" s="6">
        <v>11246811780</v>
      </c>
      <c r="D36" s="23">
        <v>11327588206</v>
      </c>
      <c r="E36" s="24">
        <v>10872048830</v>
      </c>
      <c r="F36" s="6">
        <v>11674322023</v>
      </c>
      <c r="G36" s="25">
        <v>11674322023</v>
      </c>
      <c r="H36" s="26">
        <v>11085052340</v>
      </c>
      <c r="I36" s="24">
        <v>11591567845</v>
      </c>
      <c r="J36" s="6">
        <v>11626673779</v>
      </c>
      <c r="K36" s="25">
        <v>11677711965</v>
      </c>
    </row>
    <row r="37" spans="1:11" ht="13.5">
      <c r="A37" s="22" t="s">
        <v>41</v>
      </c>
      <c r="B37" s="6">
        <v>2253282360</v>
      </c>
      <c r="C37" s="6">
        <v>2812542973</v>
      </c>
      <c r="D37" s="23">
        <v>3866060358</v>
      </c>
      <c r="E37" s="24">
        <v>1201687495</v>
      </c>
      <c r="F37" s="6">
        <v>2860362975</v>
      </c>
      <c r="G37" s="25">
        <v>2860362975</v>
      </c>
      <c r="H37" s="26">
        <v>4177183856</v>
      </c>
      <c r="I37" s="24">
        <v>3653847975</v>
      </c>
      <c r="J37" s="6">
        <v>3279255373</v>
      </c>
      <c r="K37" s="25">
        <v>2567472632</v>
      </c>
    </row>
    <row r="38" spans="1:11" ht="13.5">
      <c r="A38" s="22" t="s">
        <v>42</v>
      </c>
      <c r="B38" s="6">
        <v>367727782</v>
      </c>
      <c r="C38" s="6">
        <v>365030738</v>
      </c>
      <c r="D38" s="23">
        <v>361780359</v>
      </c>
      <c r="E38" s="24">
        <v>389042010</v>
      </c>
      <c r="F38" s="6">
        <v>216061898</v>
      </c>
      <c r="G38" s="25">
        <v>216061898</v>
      </c>
      <c r="H38" s="26">
        <v>342845732</v>
      </c>
      <c r="I38" s="24">
        <v>356448450</v>
      </c>
      <c r="J38" s="6">
        <v>350877598</v>
      </c>
      <c r="K38" s="25">
        <v>345001564</v>
      </c>
    </row>
    <row r="39" spans="1:11" ht="13.5">
      <c r="A39" s="22" t="s">
        <v>43</v>
      </c>
      <c r="B39" s="6">
        <v>9691123878</v>
      </c>
      <c r="C39" s="6">
        <v>9691122944</v>
      </c>
      <c r="D39" s="23">
        <v>10470799653</v>
      </c>
      <c r="E39" s="24">
        <v>9975755280</v>
      </c>
      <c r="F39" s="6">
        <v>10552509617</v>
      </c>
      <c r="G39" s="25">
        <v>10552509617</v>
      </c>
      <c r="H39" s="26">
        <v>9896420579</v>
      </c>
      <c r="I39" s="24">
        <v>8873165218</v>
      </c>
      <c r="J39" s="6">
        <v>9569652973</v>
      </c>
      <c r="K39" s="25">
        <v>10404661869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123210696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1716899365</v>
      </c>
      <c r="J42" s="6">
        <v>1436926408</v>
      </c>
      <c r="K42" s="25">
        <v>1255657927</v>
      </c>
    </row>
    <row r="43" spans="1:11" ht="13.5">
      <c r="A43" s="22" t="s">
        <v>46</v>
      </c>
      <c r="B43" s="6">
        <v>-215294347</v>
      </c>
      <c r="C43" s="6">
        <v>-18919</v>
      </c>
      <c r="D43" s="23">
        <v>-2184</v>
      </c>
      <c r="E43" s="24">
        <v>21103</v>
      </c>
      <c r="F43" s="6">
        <v>-21103</v>
      </c>
      <c r="G43" s="25">
        <v>-21103</v>
      </c>
      <c r="H43" s="26">
        <v>21103</v>
      </c>
      <c r="I43" s="24">
        <v>-2003757558</v>
      </c>
      <c r="J43" s="6">
        <v>-373390850</v>
      </c>
      <c r="K43" s="25">
        <v>-427997600</v>
      </c>
    </row>
    <row r="44" spans="1:11" ht="13.5">
      <c r="A44" s="22" t="s">
        <v>47</v>
      </c>
      <c r="B44" s="6">
        <v>-4949450</v>
      </c>
      <c r="C44" s="6">
        <v>51309072</v>
      </c>
      <c r="D44" s="23">
        <v>4381439</v>
      </c>
      <c r="E44" s="24">
        <v>-18714116</v>
      </c>
      <c r="F44" s="6">
        <v>13139799</v>
      </c>
      <c r="G44" s="25">
        <v>13139799</v>
      </c>
      <c r="H44" s="26">
        <v>-49493042</v>
      </c>
      <c r="I44" s="24">
        <v>6093021</v>
      </c>
      <c r="J44" s="6">
        <v>2693020</v>
      </c>
      <c r="K44" s="25">
        <v>2790863</v>
      </c>
    </row>
    <row r="45" spans="1:11" ht="13.5">
      <c r="A45" s="33" t="s">
        <v>48</v>
      </c>
      <c r="B45" s="7">
        <v>-19770730</v>
      </c>
      <c r="C45" s="7">
        <v>30484406</v>
      </c>
      <c r="D45" s="69">
        <v>71832116</v>
      </c>
      <c r="E45" s="70">
        <v>302856865</v>
      </c>
      <c r="F45" s="7">
        <v>228037633</v>
      </c>
      <c r="G45" s="71">
        <v>228037633</v>
      </c>
      <c r="H45" s="72">
        <v>437783337</v>
      </c>
      <c r="I45" s="70">
        <v>-63256777</v>
      </c>
      <c r="J45" s="7">
        <v>1207342099</v>
      </c>
      <c r="K45" s="71">
        <v>1014617581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-19753260</v>
      </c>
      <c r="C48" s="6">
        <v>67471780</v>
      </c>
      <c r="D48" s="23">
        <v>217529497</v>
      </c>
      <c r="E48" s="24">
        <v>143049807</v>
      </c>
      <c r="F48" s="6">
        <v>17680983</v>
      </c>
      <c r="G48" s="25">
        <v>17680983</v>
      </c>
      <c r="H48" s="26">
        <v>237081996</v>
      </c>
      <c r="I48" s="24">
        <v>141150324</v>
      </c>
      <c r="J48" s="6">
        <v>184187495</v>
      </c>
      <c r="K48" s="25">
        <v>185170507</v>
      </c>
    </row>
    <row r="49" spans="1:11" ht="13.5">
      <c r="A49" s="22" t="s">
        <v>51</v>
      </c>
      <c r="B49" s="6">
        <f>+B75</f>
        <v>1515973497.7805212</v>
      </c>
      <c r="C49" s="6">
        <f aca="true" t="shared" si="6" ref="C49:K49">+C75</f>
        <v>2689018813</v>
      </c>
      <c r="D49" s="23">
        <f t="shared" si="6"/>
        <v>3737394927</v>
      </c>
      <c r="E49" s="24">
        <f t="shared" si="6"/>
        <v>1184855253</v>
      </c>
      <c r="F49" s="6">
        <f t="shared" si="6"/>
        <v>2737271859</v>
      </c>
      <c r="G49" s="25">
        <f t="shared" si="6"/>
        <v>2737271859</v>
      </c>
      <c r="H49" s="26">
        <f t="shared" si="6"/>
        <v>4040108594</v>
      </c>
      <c r="I49" s="24">
        <f t="shared" si="6"/>
        <v>2483738568.3916354</v>
      </c>
      <c r="J49" s="6">
        <f t="shared" si="6"/>
        <v>1941771449.988358</v>
      </c>
      <c r="K49" s="25">
        <f t="shared" si="6"/>
        <v>1161359218.7280135</v>
      </c>
    </row>
    <row r="50" spans="1:11" ht="13.5">
      <c r="A50" s="33" t="s">
        <v>52</v>
      </c>
      <c r="B50" s="7">
        <f>+B48-B49</f>
        <v>-1535726757.7805212</v>
      </c>
      <c r="C50" s="7">
        <f aca="true" t="shared" si="7" ref="C50:K50">+C48-C49</f>
        <v>-2621547033</v>
      </c>
      <c r="D50" s="69">
        <f t="shared" si="7"/>
        <v>-3519865430</v>
      </c>
      <c r="E50" s="70">
        <f t="shared" si="7"/>
        <v>-1041805446</v>
      </c>
      <c r="F50" s="7">
        <f t="shared" si="7"/>
        <v>-2719590876</v>
      </c>
      <c r="G50" s="71">
        <f t="shared" si="7"/>
        <v>-2719590876</v>
      </c>
      <c r="H50" s="72">
        <f t="shared" si="7"/>
        <v>-3803026598</v>
      </c>
      <c r="I50" s="70">
        <f t="shared" si="7"/>
        <v>-2342588244.3916354</v>
      </c>
      <c r="J50" s="7">
        <f t="shared" si="7"/>
        <v>-1757583954.988358</v>
      </c>
      <c r="K50" s="71">
        <f t="shared" si="7"/>
        <v>-976188711.7280135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11370232778</v>
      </c>
      <c r="C53" s="6">
        <v>10549633535</v>
      </c>
      <c r="D53" s="23">
        <v>10931177717</v>
      </c>
      <c r="E53" s="24">
        <v>10061454991</v>
      </c>
      <c r="F53" s="6">
        <v>10863707081</v>
      </c>
      <c r="G53" s="25">
        <v>10863707081</v>
      </c>
      <c r="H53" s="26">
        <v>10705084149</v>
      </c>
      <c r="I53" s="24">
        <v>11175698600</v>
      </c>
      <c r="J53" s="6">
        <v>11210804534</v>
      </c>
      <c r="K53" s="25">
        <v>11261842720</v>
      </c>
    </row>
    <row r="54" spans="1:11" ht="13.5">
      <c r="A54" s="22" t="s">
        <v>55</v>
      </c>
      <c r="B54" s="6">
        <v>456233333</v>
      </c>
      <c r="C54" s="6">
        <v>0</v>
      </c>
      <c r="D54" s="23">
        <v>368546140</v>
      </c>
      <c r="E54" s="24">
        <v>433742701</v>
      </c>
      <c r="F54" s="6">
        <v>433742701</v>
      </c>
      <c r="G54" s="25">
        <v>433742701</v>
      </c>
      <c r="H54" s="26">
        <v>346618075</v>
      </c>
      <c r="I54" s="24">
        <v>387830711</v>
      </c>
      <c r="J54" s="6">
        <v>407837247</v>
      </c>
      <c r="K54" s="25">
        <v>430578549</v>
      </c>
    </row>
    <row r="55" spans="1:11" ht="13.5">
      <c r="A55" s="22" t="s">
        <v>56</v>
      </c>
      <c r="B55" s="6">
        <v>33334686</v>
      </c>
      <c r="C55" s="6">
        <v>41368669</v>
      </c>
      <c r="D55" s="23">
        <v>93048063</v>
      </c>
      <c r="E55" s="24">
        <v>168121233</v>
      </c>
      <c r="F55" s="6">
        <v>91663531</v>
      </c>
      <c r="G55" s="25">
        <v>91663531</v>
      </c>
      <c r="H55" s="26">
        <v>32975145</v>
      </c>
      <c r="I55" s="24">
        <v>103414029</v>
      </c>
      <c r="J55" s="6">
        <v>189870728</v>
      </c>
      <c r="K55" s="25">
        <v>260788038</v>
      </c>
    </row>
    <row r="56" spans="1:11" ht="13.5">
      <c r="A56" s="22" t="s">
        <v>57</v>
      </c>
      <c r="B56" s="6">
        <v>187382301</v>
      </c>
      <c r="C56" s="6">
        <v>132783247</v>
      </c>
      <c r="D56" s="23">
        <v>173689413</v>
      </c>
      <c r="E56" s="24">
        <v>196532855</v>
      </c>
      <c r="F56" s="6">
        <v>189287523</v>
      </c>
      <c r="G56" s="25">
        <v>189287523</v>
      </c>
      <c r="H56" s="26">
        <v>183655877</v>
      </c>
      <c r="I56" s="24">
        <v>411795216</v>
      </c>
      <c r="J56" s="6">
        <v>491254281</v>
      </c>
      <c r="K56" s="25">
        <v>532819223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603114288</v>
      </c>
      <c r="D59" s="23">
        <v>523820235</v>
      </c>
      <c r="E59" s="24">
        <v>475952641</v>
      </c>
      <c r="F59" s="6">
        <v>475952641</v>
      </c>
      <c r="G59" s="25">
        <v>475952641</v>
      </c>
      <c r="H59" s="26">
        <v>475952641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443149611</v>
      </c>
      <c r="D60" s="23">
        <v>462558574</v>
      </c>
      <c r="E60" s="24">
        <v>477865844</v>
      </c>
      <c r="F60" s="6">
        <v>477865844</v>
      </c>
      <c r="G60" s="25">
        <v>477865844</v>
      </c>
      <c r="H60" s="26">
        <v>477865844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0.6920199285739859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0.895890414810509</v>
      </c>
      <c r="J70" s="5">
        <f t="shared" si="8"/>
        <v>0.8822078869345429</v>
      </c>
      <c r="K70" s="5">
        <f t="shared" si="8"/>
        <v>0.8873229818858576</v>
      </c>
    </row>
    <row r="71" spans="1:11" ht="12.75" hidden="1">
      <c r="A71" s="2" t="s">
        <v>92</v>
      </c>
      <c r="B71" s="2">
        <f>+B83</f>
        <v>3408556827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4606153892</v>
      </c>
      <c r="J71" s="2">
        <f t="shared" si="9"/>
        <v>4846959574</v>
      </c>
      <c r="K71" s="2">
        <f t="shared" si="9"/>
        <v>5112085406</v>
      </c>
    </row>
    <row r="72" spans="1:11" ht="12.75" hidden="1">
      <c r="A72" s="2" t="s">
        <v>93</v>
      </c>
      <c r="B72" s="2">
        <f>+B77</f>
        <v>4925518307</v>
      </c>
      <c r="C72" s="2">
        <f aca="true" t="shared" si="10" ref="C72:K72">+C77</f>
        <v>4309331919</v>
      </c>
      <c r="D72" s="2">
        <f t="shared" si="10"/>
        <v>4760189855</v>
      </c>
      <c r="E72" s="2">
        <f t="shared" si="10"/>
        <v>4843424019</v>
      </c>
      <c r="F72" s="2">
        <f t="shared" si="10"/>
        <v>4993424019</v>
      </c>
      <c r="G72" s="2">
        <f t="shared" si="10"/>
        <v>4993424019</v>
      </c>
      <c r="H72" s="2">
        <f t="shared" si="10"/>
        <v>4950384465</v>
      </c>
      <c r="I72" s="2">
        <f t="shared" si="10"/>
        <v>5141425576</v>
      </c>
      <c r="J72" s="2">
        <f t="shared" si="10"/>
        <v>5494124056</v>
      </c>
      <c r="K72" s="2">
        <f t="shared" si="10"/>
        <v>5761245353</v>
      </c>
    </row>
    <row r="73" spans="1:11" ht="12.75" hidden="1">
      <c r="A73" s="2" t="s">
        <v>94</v>
      </c>
      <c r="B73" s="2">
        <f>+B74</f>
        <v>277307432.66666657</v>
      </c>
      <c r="C73" s="2">
        <f aca="true" t="shared" si="11" ref="C73:K73">+(C78+C80+C81+C82)-(B78+B80+B81+B82)</f>
        <v>53568177</v>
      </c>
      <c r="D73" s="2">
        <f t="shared" si="11"/>
        <v>429235668</v>
      </c>
      <c r="E73" s="2">
        <f t="shared" si="11"/>
        <v>-537532375</v>
      </c>
      <c r="F73" s="2">
        <f>+(F78+F80+F81+F82)-(D78+D80+D81+D82)</f>
        <v>943726314</v>
      </c>
      <c r="G73" s="2">
        <f>+(G78+G80+G81+G82)-(D78+D80+D81+D82)</f>
        <v>943726314</v>
      </c>
      <c r="H73" s="2">
        <f>+(H78+H80+H81+H82)-(D78+D80+D81+D82)</f>
        <v>1775661345</v>
      </c>
      <c r="I73" s="2">
        <f>+(I78+I80+I81+I82)-(E78+E80+E81+E82)</f>
        <v>402613985</v>
      </c>
      <c r="J73" s="2">
        <f t="shared" si="11"/>
        <v>205883813</v>
      </c>
      <c r="K73" s="2">
        <f t="shared" si="11"/>
        <v>67476918</v>
      </c>
    </row>
    <row r="74" spans="1:11" ht="12.75" hidden="1">
      <c r="A74" s="2" t="s">
        <v>95</v>
      </c>
      <c r="B74" s="2">
        <f>+TREND(C74:E74)</f>
        <v>277307432.66666657</v>
      </c>
      <c r="C74" s="2">
        <f>+C73</f>
        <v>53568177</v>
      </c>
      <c r="D74" s="2">
        <f aca="true" t="shared" si="12" ref="D74:K74">+D73</f>
        <v>429235668</v>
      </c>
      <c r="E74" s="2">
        <f t="shared" si="12"/>
        <v>-537532375</v>
      </c>
      <c r="F74" s="2">
        <f t="shared" si="12"/>
        <v>943726314</v>
      </c>
      <c r="G74" s="2">
        <f t="shared" si="12"/>
        <v>943726314</v>
      </c>
      <c r="H74" s="2">
        <f t="shared" si="12"/>
        <v>1775661345</v>
      </c>
      <c r="I74" s="2">
        <f t="shared" si="12"/>
        <v>402613985</v>
      </c>
      <c r="J74" s="2">
        <f t="shared" si="12"/>
        <v>205883813</v>
      </c>
      <c r="K74" s="2">
        <f t="shared" si="12"/>
        <v>67476918</v>
      </c>
    </row>
    <row r="75" spans="1:11" ht="12.75" hidden="1">
      <c r="A75" s="2" t="s">
        <v>96</v>
      </c>
      <c r="B75" s="2">
        <f>+B84-(((B80+B81+B78)*B70)-B79)</f>
        <v>1515973497.7805212</v>
      </c>
      <c r="C75" s="2">
        <f aca="true" t="shared" si="13" ref="C75:K75">+C84-(((C80+C81+C78)*C70)-C79)</f>
        <v>2689018813</v>
      </c>
      <c r="D75" s="2">
        <f t="shared" si="13"/>
        <v>3737394927</v>
      </c>
      <c r="E75" s="2">
        <f t="shared" si="13"/>
        <v>1184855253</v>
      </c>
      <c r="F75" s="2">
        <f t="shared" si="13"/>
        <v>2737271859</v>
      </c>
      <c r="G75" s="2">
        <f t="shared" si="13"/>
        <v>2737271859</v>
      </c>
      <c r="H75" s="2">
        <f t="shared" si="13"/>
        <v>4040108594</v>
      </c>
      <c r="I75" s="2">
        <f t="shared" si="13"/>
        <v>2483738568.3916354</v>
      </c>
      <c r="J75" s="2">
        <f t="shared" si="13"/>
        <v>1941771449.988358</v>
      </c>
      <c r="K75" s="2">
        <f t="shared" si="13"/>
        <v>1161359218.7280135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4925518307</v>
      </c>
      <c r="C77" s="3">
        <v>4309331919</v>
      </c>
      <c r="D77" s="3">
        <v>4760189855</v>
      </c>
      <c r="E77" s="3">
        <v>4843424019</v>
      </c>
      <c r="F77" s="3">
        <v>4993424019</v>
      </c>
      <c r="G77" s="3">
        <v>4993424019</v>
      </c>
      <c r="H77" s="3">
        <v>4950384465</v>
      </c>
      <c r="I77" s="3">
        <v>5141425576</v>
      </c>
      <c r="J77" s="3">
        <v>5494124056</v>
      </c>
      <c r="K77" s="3">
        <v>5761245353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2080081543</v>
      </c>
      <c r="C79" s="3">
        <v>2689018813</v>
      </c>
      <c r="D79" s="3">
        <v>3737394927</v>
      </c>
      <c r="E79" s="3">
        <v>1156326552</v>
      </c>
      <c r="F79" s="3">
        <v>2737271859</v>
      </c>
      <c r="G79" s="3">
        <v>2737271859</v>
      </c>
      <c r="H79" s="3">
        <v>4040108594</v>
      </c>
      <c r="I79" s="3">
        <v>3525701242</v>
      </c>
      <c r="J79" s="3">
        <v>3149453024</v>
      </c>
      <c r="K79" s="3">
        <v>2435916824</v>
      </c>
    </row>
    <row r="80" spans="1:11" ht="12.75" hidden="1">
      <c r="A80" s="1" t="s">
        <v>69</v>
      </c>
      <c r="B80" s="3">
        <v>405230620</v>
      </c>
      <c r="C80" s="3">
        <v>702502165</v>
      </c>
      <c r="D80" s="3">
        <v>1011386394</v>
      </c>
      <c r="E80" s="3">
        <v>479144093</v>
      </c>
      <c r="F80" s="3">
        <v>1785049304</v>
      </c>
      <c r="G80" s="3">
        <v>1785049304</v>
      </c>
      <c r="H80" s="3">
        <v>2599844249</v>
      </c>
      <c r="I80" s="3">
        <v>1427854318</v>
      </c>
      <c r="J80" s="3">
        <v>1633725493</v>
      </c>
      <c r="K80" s="3">
        <v>1701189079</v>
      </c>
    </row>
    <row r="81" spans="1:11" ht="12.75" hidden="1">
      <c r="A81" s="1" t="s">
        <v>70</v>
      </c>
      <c r="B81" s="3">
        <v>409930941</v>
      </c>
      <c r="C81" s="3">
        <v>166227573</v>
      </c>
      <c r="D81" s="3">
        <v>286579012</v>
      </c>
      <c r="E81" s="3">
        <v>281288938</v>
      </c>
      <c r="F81" s="3">
        <v>456642416</v>
      </c>
      <c r="G81" s="3">
        <v>456642416</v>
      </c>
      <c r="H81" s="3">
        <v>473782502</v>
      </c>
      <c r="I81" s="3">
        <v>-264807302</v>
      </c>
      <c r="J81" s="3">
        <v>-264794664</v>
      </c>
      <c r="K81" s="3">
        <v>-264781332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3408556827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4606153892</v>
      </c>
      <c r="J83" s="3">
        <v>4846959574</v>
      </c>
      <c r="K83" s="3">
        <v>5112085406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28528701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166908197</v>
      </c>
      <c r="C5" s="6">
        <v>194658466</v>
      </c>
      <c r="D5" s="23">
        <v>213757870</v>
      </c>
      <c r="E5" s="24">
        <v>222421542</v>
      </c>
      <c r="F5" s="6">
        <v>239732016</v>
      </c>
      <c r="G5" s="25">
        <v>239732016</v>
      </c>
      <c r="H5" s="26">
        <v>242116831</v>
      </c>
      <c r="I5" s="24">
        <v>259585185</v>
      </c>
      <c r="J5" s="6">
        <v>285543702</v>
      </c>
      <c r="K5" s="25">
        <v>308672742</v>
      </c>
    </row>
    <row r="6" spans="1:11" ht="13.5">
      <c r="A6" s="22" t="s">
        <v>19</v>
      </c>
      <c r="B6" s="6">
        <v>556774144</v>
      </c>
      <c r="C6" s="6">
        <v>584086364</v>
      </c>
      <c r="D6" s="23">
        <v>657266364</v>
      </c>
      <c r="E6" s="24">
        <v>694370946</v>
      </c>
      <c r="F6" s="6">
        <v>691840090</v>
      </c>
      <c r="G6" s="25">
        <v>691840090</v>
      </c>
      <c r="H6" s="26">
        <v>662117820</v>
      </c>
      <c r="I6" s="24">
        <v>757688322</v>
      </c>
      <c r="J6" s="6">
        <v>820058419</v>
      </c>
      <c r="K6" s="25">
        <v>874326449</v>
      </c>
    </row>
    <row r="7" spans="1:11" ht="13.5">
      <c r="A7" s="22" t="s">
        <v>20</v>
      </c>
      <c r="B7" s="6">
        <v>10376673</v>
      </c>
      <c r="C7" s="6">
        <v>14724634</v>
      </c>
      <c r="D7" s="23">
        <v>18750717</v>
      </c>
      <c r="E7" s="24">
        <v>13736434</v>
      </c>
      <c r="F7" s="6">
        <v>19588781</v>
      </c>
      <c r="G7" s="25">
        <v>19588781</v>
      </c>
      <c r="H7" s="26">
        <v>21376886</v>
      </c>
      <c r="I7" s="24">
        <v>18582598</v>
      </c>
      <c r="J7" s="6">
        <v>19604640</v>
      </c>
      <c r="K7" s="25">
        <v>20624082</v>
      </c>
    </row>
    <row r="8" spans="1:11" ht="13.5">
      <c r="A8" s="22" t="s">
        <v>21</v>
      </c>
      <c r="B8" s="6">
        <v>92056376</v>
      </c>
      <c r="C8" s="6">
        <v>105174158</v>
      </c>
      <c r="D8" s="23">
        <v>121602670</v>
      </c>
      <c r="E8" s="24">
        <v>149442675</v>
      </c>
      <c r="F8" s="6">
        <v>155679590</v>
      </c>
      <c r="G8" s="25">
        <v>155679590</v>
      </c>
      <c r="H8" s="26">
        <v>121801198</v>
      </c>
      <c r="I8" s="24">
        <v>147306827</v>
      </c>
      <c r="J8" s="6">
        <v>158844419</v>
      </c>
      <c r="K8" s="25">
        <v>173561044</v>
      </c>
    </row>
    <row r="9" spans="1:11" ht="13.5">
      <c r="A9" s="22" t="s">
        <v>22</v>
      </c>
      <c r="B9" s="6">
        <v>74218576</v>
      </c>
      <c r="C9" s="6">
        <v>54741219</v>
      </c>
      <c r="D9" s="23">
        <v>67010719</v>
      </c>
      <c r="E9" s="24">
        <v>69548717</v>
      </c>
      <c r="F9" s="6">
        <v>79032762</v>
      </c>
      <c r="G9" s="25">
        <v>79032762</v>
      </c>
      <c r="H9" s="26">
        <v>58094371</v>
      </c>
      <c r="I9" s="24">
        <v>76418441</v>
      </c>
      <c r="J9" s="6">
        <v>80742745</v>
      </c>
      <c r="K9" s="25">
        <v>85046149</v>
      </c>
    </row>
    <row r="10" spans="1:11" ht="25.5">
      <c r="A10" s="27" t="s">
        <v>86</v>
      </c>
      <c r="B10" s="28">
        <f>SUM(B5:B9)</f>
        <v>900333966</v>
      </c>
      <c r="C10" s="29">
        <f aca="true" t="shared" si="0" ref="C10:K10">SUM(C5:C9)</f>
        <v>953384841</v>
      </c>
      <c r="D10" s="30">
        <f t="shared" si="0"/>
        <v>1078388340</v>
      </c>
      <c r="E10" s="28">
        <f t="shared" si="0"/>
        <v>1149520314</v>
      </c>
      <c r="F10" s="29">
        <f t="shared" si="0"/>
        <v>1185873239</v>
      </c>
      <c r="G10" s="31">
        <f t="shared" si="0"/>
        <v>1185873239</v>
      </c>
      <c r="H10" s="32">
        <f t="shared" si="0"/>
        <v>1105507106</v>
      </c>
      <c r="I10" s="28">
        <f t="shared" si="0"/>
        <v>1259581373</v>
      </c>
      <c r="J10" s="29">
        <f t="shared" si="0"/>
        <v>1364793925</v>
      </c>
      <c r="K10" s="31">
        <f t="shared" si="0"/>
        <v>1462230466</v>
      </c>
    </row>
    <row r="11" spans="1:11" ht="13.5">
      <c r="A11" s="22" t="s">
        <v>23</v>
      </c>
      <c r="B11" s="6">
        <v>209420823</v>
      </c>
      <c r="C11" s="6">
        <v>225728092</v>
      </c>
      <c r="D11" s="23">
        <v>268434688</v>
      </c>
      <c r="E11" s="24">
        <v>319874728</v>
      </c>
      <c r="F11" s="6">
        <v>323924397</v>
      </c>
      <c r="G11" s="25">
        <v>323924397</v>
      </c>
      <c r="H11" s="26">
        <v>276855856</v>
      </c>
      <c r="I11" s="24">
        <v>333712430</v>
      </c>
      <c r="J11" s="6">
        <v>351721660</v>
      </c>
      <c r="K11" s="25">
        <v>370811425</v>
      </c>
    </row>
    <row r="12" spans="1:11" ht="13.5">
      <c r="A12" s="22" t="s">
        <v>24</v>
      </c>
      <c r="B12" s="6">
        <v>10627671</v>
      </c>
      <c r="C12" s="6">
        <v>11725853</v>
      </c>
      <c r="D12" s="23">
        <v>12459701</v>
      </c>
      <c r="E12" s="24">
        <v>12389536</v>
      </c>
      <c r="F12" s="6">
        <v>13636302</v>
      </c>
      <c r="G12" s="25">
        <v>13636302</v>
      </c>
      <c r="H12" s="26">
        <v>12524365</v>
      </c>
      <c r="I12" s="24">
        <v>13656304</v>
      </c>
      <c r="J12" s="6">
        <v>14475680</v>
      </c>
      <c r="K12" s="25">
        <v>15344218</v>
      </c>
    </row>
    <row r="13" spans="1:11" ht="13.5">
      <c r="A13" s="22" t="s">
        <v>87</v>
      </c>
      <c r="B13" s="6">
        <v>116485633</v>
      </c>
      <c r="C13" s="6">
        <v>122502949</v>
      </c>
      <c r="D13" s="23">
        <v>136385453</v>
      </c>
      <c r="E13" s="24">
        <v>123106310</v>
      </c>
      <c r="F13" s="6">
        <v>123056310</v>
      </c>
      <c r="G13" s="25">
        <v>123056310</v>
      </c>
      <c r="H13" s="26">
        <v>128275831</v>
      </c>
      <c r="I13" s="24">
        <v>127714001</v>
      </c>
      <c r="J13" s="6">
        <v>132604575</v>
      </c>
      <c r="K13" s="25">
        <v>137739683</v>
      </c>
    </row>
    <row r="14" spans="1:11" ht="13.5">
      <c r="A14" s="22" t="s">
        <v>25</v>
      </c>
      <c r="B14" s="6">
        <v>16540840</v>
      </c>
      <c r="C14" s="6">
        <v>17079523</v>
      </c>
      <c r="D14" s="23">
        <v>18320393</v>
      </c>
      <c r="E14" s="24">
        <v>21546697</v>
      </c>
      <c r="F14" s="6">
        <v>20930138</v>
      </c>
      <c r="G14" s="25">
        <v>20930138</v>
      </c>
      <c r="H14" s="26">
        <v>18226861</v>
      </c>
      <c r="I14" s="24">
        <v>18873572</v>
      </c>
      <c r="J14" s="6">
        <v>19247972</v>
      </c>
      <c r="K14" s="25">
        <v>20738589</v>
      </c>
    </row>
    <row r="15" spans="1:11" ht="13.5">
      <c r="A15" s="22" t="s">
        <v>26</v>
      </c>
      <c r="B15" s="6">
        <v>324847871</v>
      </c>
      <c r="C15" s="6">
        <v>360595916</v>
      </c>
      <c r="D15" s="23">
        <v>405259721</v>
      </c>
      <c r="E15" s="24">
        <v>433763696</v>
      </c>
      <c r="F15" s="6">
        <v>479334490</v>
      </c>
      <c r="G15" s="25">
        <v>479334490</v>
      </c>
      <c r="H15" s="26">
        <v>416334517</v>
      </c>
      <c r="I15" s="24">
        <v>512790314</v>
      </c>
      <c r="J15" s="6">
        <v>550348121</v>
      </c>
      <c r="K15" s="25">
        <v>582405296</v>
      </c>
    </row>
    <row r="16" spans="1:11" ht="13.5">
      <c r="A16" s="22" t="s">
        <v>21</v>
      </c>
      <c r="B16" s="6">
        <v>476780</v>
      </c>
      <c r="C16" s="6">
        <v>21386405</v>
      </c>
      <c r="D16" s="23">
        <v>593237</v>
      </c>
      <c r="E16" s="24">
        <v>586520</v>
      </c>
      <c r="F16" s="6">
        <v>1392020</v>
      </c>
      <c r="G16" s="25">
        <v>1392020</v>
      </c>
      <c r="H16" s="26">
        <v>1301437</v>
      </c>
      <c r="I16" s="24">
        <v>1132020</v>
      </c>
      <c r="J16" s="6">
        <v>1132020</v>
      </c>
      <c r="K16" s="25">
        <v>1132020</v>
      </c>
    </row>
    <row r="17" spans="1:11" ht="13.5">
      <c r="A17" s="22" t="s">
        <v>27</v>
      </c>
      <c r="B17" s="6">
        <v>252983577</v>
      </c>
      <c r="C17" s="6">
        <v>235407150</v>
      </c>
      <c r="D17" s="23">
        <v>276209531</v>
      </c>
      <c r="E17" s="24">
        <v>297557192</v>
      </c>
      <c r="F17" s="6">
        <v>299306465</v>
      </c>
      <c r="G17" s="25">
        <v>299306465</v>
      </c>
      <c r="H17" s="26">
        <v>204602464</v>
      </c>
      <c r="I17" s="24">
        <v>317331053</v>
      </c>
      <c r="J17" s="6">
        <v>331450818</v>
      </c>
      <c r="K17" s="25">
        <v>346420766</v>
      </c>
    </row>
    <row r="18" spans="1:11" ht="13.5">
      <c r="A18" s="33" t="s">
        <v>28</v>
      </c>
      <c r="B18" s="34">
        <f>SUM(B11:B17)</f>
        <v>931383195</v>
      </c>
      <c r="C18" s="35">
        <f aca="true" t="shared" si="1" ref="C18:K18">SUM(C11:C17)</f>
        <v>994425888</v>
      </c>
      <c r="D18" s="36">
        <f t="shared" si="1"/>
        <v>1117662724</v>
      </c>
      <c r="E18" s="34">
        <f t="shared" si="1"/>
        <v>1208824679</v>
      </c>
      <c r="F18" s="35">
        <f t="shared" si="1"/>
        <v>1261580122</v>
      </c>
      <c r="G18" s="37">
        <f t="shared" si="1"/>
        <v>1261580122</v>
      </c>
      <c r="H18" s="38">
        <f t="shared" si="1"/>
        <v>1058121331</v>
      </c>
      <c r="I18" s="34">
        <f t="shared" si="1"/>
        <v>1325209694</v>
      </c>
      <c r="J18" s="35">
        <f t="shared" si="1"/>
        <v>1400980846</v>
      </c>
      <c r="K18" s="37">
        <f t="shared" si="1"/>
        <v>1474591997</v>
      </c>
    </row>
    <row r="19" spans="1:11" ht="13.5">
      <c r="A19" s="33" t="s">
        <v>29</v>
      </c>
      <c r="B19" s="39">
        <f>+B10-B18</f>
        <v>-31049229</v>
      </c>
      <c r="C19" s="40">
        <f aca="true" t="shared" si="2" ref="C19:K19">+C10-C18</f>
        <v>-41041047</v>
      </c>
      <c r="D19" s="41">
        <f t="shared" si="2"/>
        <v>-39274384</v>
      </c>
      <c r="E19" s="39">
        <f t="shared" si="2"/>
        <v>-59304365</v>
      </c>
      <c r="F19" s="40">
        <f t="shared" si="2"/>
        <v>-75706883</v>
      </c>
      <c r="G19" s="42">
        <f t="shared" si="2"/>
        <v>-75706883</v>
      </c>
      <c r="H19" s="43">
        <f t="shared" si="2"/>
        <v>47385775</v>
      </c>
      <c r="I19" s="39">
        <f t="shared" si="2"/>
        <v>-65628321</v>
      </c>
      <c r="J19" s="40">
        <f t="shared" si="2"/>
        <v>-36186921</v>
      </c>
      <c r="K19" s="42">
        <f t="shared" si="2"/>
        <v>-12361531</v>
      </c>
    </row>
    <row r="20" spans="1:11" ht="25.5">
      <c r="A20" s="44" t="s">
        <v>30</v>
      </c>
      <c r="B20" s="45">
        <v>54693546</v>
      </c>
      <c r="C20" s="46">
        <v>60939204</v>
      </c>
      <c r="D20" s="47">
        <v>51673486</v>
      </c>
      <c r="E20" s="45">
        <v>86805831</v>
      </c>
      <c r="F20" s="46">
        <v>101050043</v>
      </c>
      <c r="G20" s="48">
        <v>101050043</v>
      </c>
      <c r="H20" s="49">
        <v>49263535</v>
      </c>
      <c r="I20" s="45">
        <v>75072739</v>
      </c>
      <c r="J20" s="46">
        <v>72577174</v>
      </c>
      <c r="K20" s="48">
        <v>71447956</v>
      </c>
    </row>
    <row r="21" spans="1:11" ht="63.75">
      <c r="A21" s="50" t="s">
        <v>88</v>
      </c>
      <c r="B21" s="51">
        <v>0</v>
      </c>
      <c r="C21" s="52">
        <v>30681905</v>
      </c>
      <c r="D21" s="53">
        <v>24710457</v>
      </c>
      <c r="E21" s="51">
        <v>3950000</v>
      </c>
      <c r="F21" s="52">
        <v>3370000</v>
      </c>
      <c r="G21" s="54">
        <v>3370000</v>
      </c>
      <c r="H21" s="55">
        <v>312595</v>
      </c>
      <c r="I21" s="51">
        <v>1500000</v>
      </c>
      <c r="J21" s="52">
        <v>1500000</v>
      </c>
      <c r="K21" s="54">
        <v>11000000</v>
      </c>
    </row>
    <row r="22" spans="1:11" ht="25.5">
      <c r="A22" s="56" t="s">
        <v>89</v>
      </c>
      <c r="B22" s="57">
        <f>SUM(B19:B21)</f>
        <v>23644317</v>
      </c>
      <c r="C22" s="58">
        <f aca="true" t="shared" si="3" ref="C22:K22">SUM(C19:C21)</f>
        <v>50580062</v>
      </c>
      <c r="D22" s="59">
        <f t="shared" si="3"/>
        <v>37109559</v>
      </c>
      <c r="E22" s="57">
        <f t="shared" si="3"/>
        <v>31451466</v>
      </c>
      <c r="F22" s="58">
        <f t="shared" si="3"/>
        <v>28713160</v>
      </c>
      <c r="G22" s="60">
        <f t="shared" si="3"/>
        <v>28713160</v>
      </c>
      <c r="H22" s="61">
        <f t="shared" si="3"/>
        <v>96961905</v>
      </c>
      <c r="I22" s="57">
        <f t="shared" si="3"/>
        <v>10944418</v>
      </c>
      <c r="J22" s="58">
        <f t="shared" si="3"/>
        <v>37890253</v>
      </c>
      <c r="K22" s="60">
        <f t="shared" si="3"/>
        <v>70086425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23644317</v>
      </c>
      <c r="C24" s="40">
        <f aca="true" t="shared" si="4" ref="C24:K24">SUM(C22:C23)</f>
        <v>50580062</v>
      </c>
      <c r="D24" s="41">
        <f t="shared" si="4"/>
        <v>37109559</v>
      </c>
      <c r="E24" s="39">
        <f t="shared" si="4"/>
        <v>31451466</v>
      </c>
      <c r="F24" s="40">
        <f t="shared" si="4"/>
        <v>28713160</v>
      </c>
      <c r="G24" s="42">
        <f t="shared" si="4"/>
        <v>28713160</v>
      </c>
      <c r="H24" s="43">
        <f t="shared" si="4"/>
        <v>96961905</v>
      </c>
      <c r="I24" s="39">
        <f t="shared" si="4"/>
        <v>10944418</v>
      </c>
      <c r="J24" s="40">
        <f t="shared" si="4"/>
        <v>37890253</v>
      </c>
      <c r="K24" s="42">
        <f t="shared" si="4"/>
        <v>70086425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90942202</v>
      </c>
      <c r="C27" s="7">
        <v>150652057</v>
      </c>
      <c r="D27" s="69">
        <v>133635839</v>
      </c>
      <c r="E27" s="70">
        <v>135183831</v>
      </c>
      <c r="F27" s="7">
        <v>153277307</v>
      </c>
      <c r="G27" s="71">
        <v>153277307</v>
      </c>
      <c r="H27" s="72">
        <v>114120463</v>
      </c>
      <c r="I27" s="70">
        <v>136454739</v>
      </c>
      <c r="J27" s="7">
        <v>134965174</v>
      </c>
      <c r="K27" s="71">
        <v>153719956</v>
      </c>
    </row>
    <row r="28" spans="1:11" ht="13.5">
      <c r="A28" s="73" t="s">
        <v>34</v>
      </c>
      <c r="B28" s="6">
        <v>49614363</v>
      </c>
      <c r="C28" s="6">
        <v>72276509</v>
      </c>
      <c r="D28" s="23">
        <v>76383943</v>
      </c>
      <c r="E28" s="24">
        <v>90755831</v>
      </c>
      <c r="F28" s="6">
        <v>104840044</v>
      </c>
      <c r="G28" s="25">
        <v>104840044</v>
      </c>
      <c r="H28" s="26">
        <v>0</v>
      </c>
      <c r="I28" s="24">
        <v>76572739</v>
      </c>
      <c r="J28" s="6">
        <v>74077174</v>
      </c>
      <c r="K28" s="25">
        <v>78027956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11735419</v>
      </c>
      <c r="C30" s="6">
        <v>54637304</v>
      </c>
      <c r="D30" s="23">
        <v>30981258</v>
      </c>
      <c r="E30" s="24">
        <v>29750000</v>
      </c>
      <c r="F30" s="6">
        <v>34012085</v>
      </c>
      <c r="G30" s="25">
        <v>34012085</v>
      </c>
      <c r="H30" s="26">
        <v>0</v>
      </c>
      <c r="I30" s="24">
        <v>33365000</v>
      </c>
      <c r="J30" s="6">
        <v>41470000</v>
      </c>
      <c r="K30" s="25">
        <v>45110000</v>
      </c>
    </row>
    <row r="31" spans="1:11" ht="13.5">
      <c r="A31" s="22" t="s">
        <v>36</v>
      </c>
      <c r="B31" s="6">
        <v>29592420</v>
      </c>
      <c r="C31" s="6">
        <v>23738244</v>
      </c>
      <c r="D31" s="23">
        <v>26270638</v>
      </c>
      <c r="E31" s="24">
        <v>14678000</v>
      </c>
      <c r="F31" s="6">
        <v>14425178</v>
      </c>
      <c r="G31" s="25">
        <v>14425178</v>
      </c>
      <c r="H31" s="26">
        <v>0</v>
      </c>
      <c r="I31" s="24">
        <v>26517000</v>
      </c>
      <c r="J31" s="6">
        <v>19418000</v>
      </c>
      <c r="K31" s="25">
        <v>30582000</v>
      </c>
    </row>
    <row r="32" spans="1:11" ht="13.5">
      <c r="A32" s="33" t="s">
        <v>37</v>
      </c>
      <c r="B32" s="7">
        <f>SUM(B28:B31)</f>
        <v>90942202</v>
      </c>
      <c r="C32" s="7">
        <f aca="true" t="shared" si="5" ref="C32:K32">SUM(C28:C31)</f>
        <v>150652057</v>
      </c>
      <c r="D32" s="69">
        <f t="shared" si="5"/>
        <v>133635839</v>
      </c>
      <c r="E32" s="70">
        <f t="shared" si="5"/>
        <v>135183831</v>
      </c>
      <c r="F32" s="7">
        <f t="shared" si="5"/>
        <v>153277307</v>
      </c>
      <c r="G32" s="71">
        <f t="shared" si="5"/>
        <v>153277307</v>
      </c>
      <c r="H32" s="72">
        <f t="shared" si="5"/>
        <v>0</v>
      </c>
      <c r="I32" s="70">
        <f t="shared" si="5"/>
        <v>136454739</v>
      </c>
      <c r="J32" s="7">
        <f t="shared" si="5"/>
        <v>134965174</v>
      </c>
      <c r="K32" s="71">
        <f t="shared" si="5"/>
        <v>153719956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283143923</v>
      </c>
      <c r="C35" s="6">
        <v>94082676</v>
      </c>
      <c r="D35" s="23">
        <v>505815682</v>
      </c>
      <c r="E35" s="24">
        <v>407424151</v>
      </c>
      <c r="F35" s="6">
        <v>429411643</v>
      </c>
      <c r="G35" s="25">
        <v>429411643</v>
      </c>
      <c r="H35" s="26">
        <v>665073944</v>
      </c>
      <c r="I35" s="24">
        <v>639739488</v>
      </c>
      <c r="J35" s="6">
        <v>673004382</v>
      </c>
      <c r="K35" s="25">
        <v>707999052</v>
      </c>
    </row>
    <row r="36" spans="1:11" ht="13.5">
      <c r="A36" s="22" t="s">
        <v>40</v>
      </c>
      <c r="B36" s="6">
        <v>2034496997</v>
      </c>
      <c r="C36" s="6">
        <v>17771678</v>
      </c>
      <c r="D36" s="23">
        <v>2046995474</v>
      </c>
      <c r="E36" s="24">
        <v>2091761158</v>
      </c>
      <c r="F36" s="6">
        <v>2121851521</v>
      </c>
      <c r="G36" s="25">
        <v>2121851521</v>
      </c>
      <c r="H36" s="26">
        <v>2025227905</v>
      </c>
      <c r="I36" s="24">
        <v>2207394803</v>
      </c>
      <c r="J36" s="6">
        <v>2313594135</v>
      </c>
      <c r="K36" s="25">
        <v>2445637621</v>
      </c>
    </row>
    <row r="37" spans="1:11" ht="13.5">
      <c r="A37" s="22" t="s">
        <v>41</v>
      </c>
      <c r="B37" s="6">
        <v>133821188</v>
      </c>
      <c r="C37" s="6">
        <v>75336920</v>
      </c>
      <c r="D37" s="23">
        <v>330307300</v>
      </c>
      <c r="E37" s="24">
        <v>216380973</v>
      </c>
      <c r="F37" s="6">
        <v>246978008</v>
      </c>
      <c r="G37" s="25">
        <v>246978008</v>
      </c>
      <c r="H37" s="26">
        <v>326764861</v>
      </c>
      <c r="I37" s="24">
        <v>159820864</v>
      </c>
      <c r="J37" s="6">
        <v>168131549</v>
      </c>
      <c r="K37" s="25">
        <v>176874390</v>
      </c>
    </row>
    <row r="38" spans="1:11" ht="13.5">
      <c r="A38" s="22" t="s">
        <v>42</v>
      </c>
      <c r="B38" s="6">
        <v>189689238</v>
      </c>
      <c r="C38" s="6">
        <v>2114203</v>
      </c>
      <c r="D38" s="23">
        <v>162423965</v>
      </c>
      <c r="E38" s="24">
        <v>186294505</v>
      </c>
      <c r="F38" s="6">
        <v>196502553</v>
      </c>
      <c r="G38" s="25">
        <v>196502553</v>
      </c>
      <c r="H38" s="26">
        <v>186297170</v>
      </c>
      <c r="I38" s="24">
        <v>123585847</v>
      </c>
      <c r="J38" s="6">
        <v>116455601</v>
      </c>
      <c r="K38" s="25">
        <v>101594076</v>
      </c>
    </row>
    <row r="39" spans="1:11" ht="13.5">
      <c r="A39" s="22" t="s">
        <v>43</v>
      </c>
      <c r="B39" s="6">
        <v>1994130494</v>
      </c>
      <c r="C39" s="6">
        <v>-16176877</v>
      </c>
      <c r="D39" s="23">
        <v>2126313655</v>
      </c>
      <c r="E39" s="24">
        <v>2096587845</v>
      </c>
      <c r="F39" s="6">
        <v>2110598923</v>
      </c>
      <c r="G39" s="25">
        <v>2110598923</v>
      </c>
      <c r="H39" s="26">
        <v>2200983153</v>
      </c>
      <c r="I39" s="24">
        <v>2552783162</v>
      </c>
      <c r="J39" s="6">
        <v>2664121114</v>
      </c>
      <c r="K39" s="25">
        <v>2805081782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113735977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59956961</v>
      </c>
      <c r="J42" s="6">
        <v>74674597</v>
      </c>
      <c r="K42" s="25">
        <v>90534514</v>
      </c>
    </row>
    <row r="43" spans="1:11" ht="13.5">
      <c r="A43" s="22" t="s">
        <v>46</v>
      </c>
      <c r="B43" s="6">
        <v>-76621743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-7022862</v>
      </c>
      <c r="C44" s="6">
        <v>935468</v>
      </c>
      <c r="D44" s="23">
        <v>44784908</v>
      </c>
      <c r="E44" s="24">
        <v>1052097</v>
      </c>
      <c r="F44" s="6">
        <v>707718</v>
      </c>
      <c r="G44" s="25">
        <v>707718</v>
      </c>
      <c r="H44" s="26">
        <v>12695720</v>
      </c>
      <c r="I44" s="24">
        <v>41035159</v>
      </c>
      <c r="J44" s="6">
        <v>31569112</v>
      </c>
      <c r="K44" s="25">
        <v>21233869</v>
      </c>
    </row>
    <row r="45" spans="1:11" ht="13.5">
      <c r="A45" s="33" t="s">
        <v>48</v>
      </c>
      <c r="B45" s="7">
        <v>130090874</v>
      </c>
      <c r="C45" s="7">
        <v>935468</v>
      </c>
      <c r="D45" s="69">
        <v>246769024</v>
      </c>
      <c r="E45" s="70">
        <v>203905360</v>
      </c>
      <c r="F45" s="7">
        <v>223326008</v>
      </c>
      <c r="G45" s="71">
        <v>223326008</v>
      </c>
      <c r="H45" s="72">
        <v>616693930</v>
      </c>
      <c r="I45" s="70">
        <v>335185001</v>
      </c>
      <c r="J45" s="7">
        <v>352613058</v>
      </c>
      <c r="K45" s="71">
        <v>370947381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130090874</v>
      </c>
      <c r="C48" s="6">
        <v>71893242</v>
      </c>
      <c r="D48" s="23">
        <v>292899587</v>
      </c>
      <c r="E48" s="24">
        <v>210852523</v>
      </c>
      <c r="F48" s="6">
        <v>222618290</v>
      </c>
      <c r="G48" s="25">
        <v>222618290</v>
      </c>
      <c r="H48" s="26">
        <v>400008806</v>
      </c>
      <c r="I48" s="24">
        <v>334192881</v>
      </c>
      <c r="J48" s="6">
        <v>351569349</v>
      </c>
      <c r="K48" s="25">
        <v>369849398</v>
      </c>
    </row>
    <row r="49" spans="1:11" ht="13.5">
      <c r="A49" s="22" t="s">
        <v>51</v>
      </c>
      <c r="B49" s="6">
        <f>+B75</f>
        <v>-29665874.083644867</v>
      </c>
      <c r="C49" s="6">
        <f aca="true" t="shared" si="6" ref="C49:K49">+C75</f>
        <v>48995850</v>
      </c>
      <c r="D49" s="23">
        <f t="shared" si="6"/>
        <v>202283613</v>
      </c>
      <c r="E49" s="24">
        <f t="shared" si="6"/>
        <v>188787134</v>
      </c>
      <c r="F49" s="6">
        <f t="shared" si="6"/>
        <v>208523709</v>
      </c>
      <c r="G49" s="25">
        <f t="shared" si="6"/>
        <v>208523709</v>
      </c>
      <c r="H49" s="26">
        <f t="shared" si="6"/>
        <v>224093460</v>
      </c>
      <c r="I49" s="24">
        <f t="shared" si="6"/>
        <v>103385083.04754825</v>
      </c>
      <c r="J49" s="6">
        <f t="shared" si="6"/>
        <v>106282266.05621083</v>
      </c>
      <c r="K49" s="25">
        <f t="shared" si="6"/>
        <v>109094123.84411684</v>
      </c>
    </row>
    <row r="50" spans="1:11" ht="13.5">
      <c r="A50" s="33" t="s">
        <v>52</v>
      </c>
      <c r="B50" s="7">
        <f>+B48-B49</f>
        <v>159756748.08364487</v>
      </c>
      <c r="C50" s="7">
        <f aca="true" t="shared" si="7" ref="C50:K50">+C48-C49</f>
        <v>22897392</v>
      </c>
      <c r="D50" s="69">
        <f t="shared" si="7"/>
        <v>90615974</v>
      </c>
      <c r="E50" s="70">
        <f t="shared" si="7"/>
        <v>22065389</v>
      </c>
      <c r="F50" s="7">
        <f t="shared" si="7"/>
        <v>14094581</v>
      </c>
      <c r="G50" s="71">
        <f t="shared" si="7"/>
        <v>14094581</v>
      </c>
      <c r="H50" s="72">
        <f t="shared" si="7"/>
        <v>175915346</v>
      </c>
      <c r="I50" s="70">
        <f t="shared" si="7"/>
        <v>230807797.95245177</v>
      </c>
      <c r="J50" s="7">
        <f t="shared" si="7"/>
        <v>245287082.94378918</v>
      </c>
      <c r="K50" s="71">
        <f t="shared" si="7"/>
        <v>260755274.15588316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2042482907</v>
      </c>
      <c r="C53" s="6">
        <v>-92506510</v>
      </c>
      <c r="D53" s="23">
        <v>1900751707</v>
      </c>
      <c r="E53" s="24">
        <v>1880013494</v>
      </c>
      <c r="F53" s="6">
        <v>1844680594</v>
      </c>
      <c r="G53" s="25">
        <v>1844680594</v>
      </c>
      <c r="H53" s="26">
        <v>1876977850</v>
      </c>
      <c r="I53" s="24">
        <v>1915810988</v>
      </c>
      <c r="J53" s="6">
        <v>2006847962</v>
      </c>
      <c r="K53" s="25">
        <v>2122940646</v>
      </c>
    </row>
    <row r="54" spans="1:11" ht="13.5">
      <c r="A54" s="22" t="s">
        <v>55</v>
      </c>
      <c r="B54" s="6">
        <v>116485633</v>
      </c>
      <c r="C54" s="6">
        <v>0</v>
      </c>
      <c r="D54" s="23">
        <v>136385453</v>
      </c>
      <c r="E54" s="24">
        <v>123106310</v>
      </c>
      <c r="F54" s="6">
        <v>123056310</v>
      </c>
      <c r="G54" s="25">
        <v>123056310</v>
      </c>
      <c r="H54" s="26">
        <v>128275831</v>
      </c>
      <c r="I54" s="24">
        <v>127714001</v>
      </c>
      <c r="J54" s="6">
        <v>132604575</v>
      </c>
      <c r="K54" s="25">
        <v>137739683</v>
      </c>
    </row>
    <row r="55" spans="1:11" ht="13.5">
      <c r="A55" s="22" t="s">
        <v>56</v>
      </c>
      <c r="B55" s="6">
        <v>3087430</v>
      </c>
      <c r="C55" s="6">
        <v>82993063</v>
      </c>
      <c r="D55" s="23">
        <v>83165484</v>
      </c>
      <c r="E55" s="24">
        <v>88005000</v>
      </c>
      <c r="F55" s="6">
        <v>116232566</v>
      </c>
      <c r="G55" s="25">
        <v>116232566</v>
      </c>
      <c r="H55" s="26">
        <v>93741377</v>
      </c>
      <c r="I55" s="24">
        <v>98402739</v>
      </c>
      <c r="J55" s="6">
        <v>93572174</v>
      </c>
      <c r="K55" s="25">
        <v>101007956</v>
      </c>
    </row>
    <row r="56" spans="1:11" ht="13.5">
      <c r="A56" s="22" t="s">
        <v>57</v>
      </c>
      <c r="B56" s="6">
        <v>50705738</v>
      </c>
      <c r="C56" s="6">
        <v>93253020</v>
      </c>
      <c r="D56" s="23">
        <v>99574520</v>
      </c>
      <c r="E56" s="24">
        <v>122059277</v>
      </c>
      <c r="F56" s="6">
        <v>120379483</v>
      </c>
      <c r="G56" s="25">
        <v>120379483</v>
      </c>
      <c r="H56" s="26">
        <v>99982979</v>
      </c>
      <c r="I56" s="24">
        <v>119695466</v>
      </c>
      <c r="J56" s="6">
        <v>126993884</v>
      </c>
      <c r="K56" s="25">
        <v>133457802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9704530</v>
      </c>
      <c r="C59" s="6">
        <v>22342194</v>
      </c>
      <c r="D59" s="23">
        <v>8327021</v>
      </c>
      <c r="E59" s="24">
        <v>7909275</v>
      </c>
      <c r="F59" s="6">
        <v>8387200</v>
      </c>
      <c r="G59" s="25">
        <v>8387200</v>
      </c>
      <c r="H59" s="26">
        <v>8387200</v>
      </c>
      <c r="I59" s="24">
        <v>10547256</v>
      </c>
      <c r="J59" s="6">
        <v>11441693</v>
      </c>
      <c r="K59" s="25">
        <v>12238227</v>
      </c>
    </row>
    <row r="60" spans="1:11" ht="13.5">
      <c r="A60" s="90" t="s">
        <v>60</v>
      </c>
      <c r="B60" s="6">
        <v>-14253040</v>
      </c>
      <c r="C60" s="6">
        <v>173388008</v>
      </c>
      <c r="D60" s="23">
        <v>40504400</v>
      </c>
      <c r="E60" s="24">
        <v>42739559</v>
      </c>
      <c r="F60" s="6">
        <v>57693640</v>
      </c>
      <c r="G60" s="25">
        <v>57693640</v>
      </c>
      <c r="H60" s="26">
        <v>57693640</v>
      </c>
      <c r="I60" s="24">
        <v>55987715</v>
      </c>
      <c r="J60" s="6">
        <v>61006339</v>
      </c>
      <c r="K60" s="25">
        <v>65670144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3660</v>
      </c>
      <c r="C62" s="98">
        <v>3660</v>
      </c>
      <c r="D62" s="99">
        <v>3660</v>
      </c>
      <c r="E62" s="97">
        <v>3660</v>
      </c>
      <c r="F62" s="98">
        <v>3733</v>
      </c>
      <c r="G62" s="99">
        <v>3733</v>
      </c>
      <c r="H62" s="100">
        <v>3733</v>
      </c>
      <c r="I62" s="97">
        <v>3733</v>
      </c>
      <c r="J62" s="98">
        <v>3733</v>
      </c>
      <c r="K62" s="99">
        <v>3733</v>
      </c>
    </row>
    <row r="63" spans="1:11" ht="13.5">
      <c r="A63" s="96" t="s">
        <v>63</v>
      </c>
      <c r="B63" s="97">
        <v>1251</v>
      </c>
      <c r="C63" s="98">
        <v>1251</v>
      </c>
      <c r="D63" s="99">
        <v>1251</v>
      </c>
      <c r="E63" s="97">
        <v>1251</v>
      </c>
      <c r="F63" s="98">
        <v>1276</v>
      </c>
      <c r="G63" s="99">
        <v>1276</v>
      </c>
      <c r="H63" s="100">
        <v>1276</v>
      </c>
      <c r="I63" s="97">
        <v>1276</v>
      </c>
      <c r="J63" s="98">
        <v>1276</v>
      </c>
      <c r="K63" s="99">
        <v>1276</v>
      </c>
    </row>
    <row r="64" spans="1:11" ht="13.5">
      <c r="A64" s="96" t="s">
        <v>64</v>
      </c>
      <c r="B64" s="97">
        <v>6558</v>
      </c>
      <c r="C64" s="98">
        <v>6558</v>
      </c>
      <c r="D64" s="99">
        <v>6558</v>
      </c>
      <c r="E64" s="97">
        <v>6558</v>
      </c>
      <c r="F64" s="98">
        <v>6689</v>
      </c>
      <c r="G64" s="99">
        <v>6689</v>
      </c>
      <c r="H64" s="100">
        <v>6689</v>
      </c>
      <c r="I64" s="97">
        <v>6689</v>
      </c>
      <c r="J64" s="98">
        <v>6689</v>
      </c>
      <c r="K64" s="99">
        <v>6689</v>
      </c>
    </row>
    <row r="65" spans="1:11" ht="13.5">
      <c r="A65" s="96" t="s">
        <v>65</v>
      </c>
      <c r="B65" s="97">
        <v>5370</v>
      </c>
      <c r="C65" s="98">
        <v>5370</v>
      </c>
      <c r="D65" s="99">
        <v>5370</v>
      </c>
      <c r="E65" s="97">
        <v>5370</v>
      </c>
      <c r="F65" s="98">
        <v>5478</v>
      </c>
      <c r="G65" s="99">
        <v>5478</v>
      </c>
      <c r="H65" s="100">
        <v>5478</v>
      </c>
      <c r="I65" s="97">
        <v>5478</v>
      </c>
      <c r="J65" s="98">
        <v>5478</v>
      </c>
      <c r="K65" s="99">
        <v>5478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0.8767707103032896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0.05567974778700649</v>
      </c>
      <c r="J70" s="5">
        <f t="shared" si="8"/>
        <v>0.06388898772330734</v>
      </c>
      <c r="K70" s="5">
        <f t="shared" si="8"/>
        <v>0.07243531559401134</v>
      </c>
    </row>
    <row r="71" spans="1:11" ht="12.75" hidden="1">
      <c r="A71" s="2" t="s">
        <v>92</v>
      </c>
      <c r="B71" s="2">
        <f>+B83</f>
        <v>692161253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59956961</v>
      </c>
      <c r="J71" s="2">
        <f t="shared" si="9"/>
        <v>74674597</v>
      </c>
      <c r="K71" s="2">
        <f t="shared" si="9"/>
        <v>90534514</v>
      </c>
    </row>
    <row r="72" spans="1:11" ht="12.75" hidden="1">
      <c r="A72" s="2" t="s">
        <v>93</v>
      </c>
      <c r="B72" s="2">
        <f>+B77</f>
        <v>789443859</v>
      </c>
      <c r="C72" s="2">
        <f aca="true" t="shared" si="10" ref="C72:K72">+C77</f>
        <v>823307027</v>
      </c>
      <c r="D72" s="2">
        <f t="shared" si="10"/>
        <v>926044026</v>
      </c>
      <c r="E72" s="2">
        <f t="shared" si="10"/>
        <v>978512195</v>
      </c>
      <c r="F72" s="2">
        <f t="shared" si="10"/>
        <v>994624520</v>
      </c>
      <c r="G72" s="2">
        <f t="shared" si="10"/>
        <v>994624520</v>
      </c>
      <c r="H72" s="2">
        <f t="shared" si="10"/>
        <v>944330726</v>
      </c>
      <c r="I72" s="2">
        <f t="shared" si="10"/>
        <v>1076818114</v>
      </c>
      <c r="J72" s="2">
        <f t="shared" si="10"/>
        <v>1168817971</v>
      </c>
      <c r="K72" s="2">
        <f t="shared" si="10"/>
        <v>1249867047</v>
      </c>
    </row>
    <row r="73" spans="1:11" ht="12.75" hidden="1">
      <c r="A73" s="2" t="s">
        <v>94</v>
      </c>
      <c r="B73" s="2">
        <f>+B74</f>
        <v>-40154257.00000004</v>
      </c>
      <c r="C73" s="2">
        <f aca="true" t="shared" si="11" ref="C73:K73">+(C78+C80+C81+C82)-(B78+B80+B81+B82)</f>
        <v>-120795415</v>
      </c>
      <c r="D73" s="2">
        <f t="shared" si="11"/>
        <v>175733090</v>
      </c>
      <c r="E73" s="2">
        <f t="shared" si="11"/>
        <v>-11585353</v>
      </c>
      <c r="F73" s="2">
        <f>+(F78+F80+F81+F82)-(D78+D80+D81+D82)</f>
        <v>-1857681</v>
      </c>
      <c r="G73" s="2">
        <f>+(G78+G80+G81+G82)-(D78+D80+D81+D82)</f>
        <v>-1857681</v>
      </c>
      <c r="H73" s="2">
        <f>+(H78+H80+H81+H82)-(D78+D80+D81+D82)</f>
        <v>52547671</v>
      </c>
      <c r="I73" s="2">
        <f>+(I78+I80+I81+I82)-(E78+E80+E81+E82)</f>
        <v>99961182</v>
      </c>
      <c r="J73" s="2">
        <f t="shared" si="11"/>
        <v>14925657</v>
      </c>
      <c r="K73" s="2">
        <f t="shared" si="11"/>
        <v>15701786</v>
      </c>
    </row>
    <row r="74" spans="1:11" ht="12.75" hidden="1">
      <c r="A74" s="2" t="s">
        <v>95</v>
      </c>
      <c r="B74" s="2">
        <f>+TREND(C74:E74)</f>
        <v>-40154257.00000004</v>
      </c>
      <c r="C74" s="2">
        <f>+C73</f>
        <v>-120795415</v>
      </c>
      <c r="D74" s="2">
        <f aca="true" t="shared" si="12" ref="D74:K74">+D73</f>
        <v>175733090</v>
      </c>
      <c r="E74" s="2">
        <f t="shared" si="12"/>
        <v>-11585353</v>
      </c>
      <c r="F74" s="2">
        <f t="shared" si="12"/>
        <v>-1857681</v>
      </c>
      <c r="G74" s="2">
        <f t="shared" si="12"/>
        <v>-1857681</v>
      </c>
      <c r="H74" s="2">
        <f t="shared" si="12"/>
        <v>52547671</v>
      </c>
      <c r="I74" s="2">
        <f t="shared" si="12"/>
        <v>99961182</v>
      </c>
      <c r="J74" s="2">
        <f t="shared" si="12"/>
        <v>14925657</v>
      </c>
      <c r="K74" s="2">
        <f t="shared" si="12"/>
        <v>15701786</v>
      </c>
    </row>
    <row r="75" spans="1:11" ht="12.75" hidden="1">
      <c r="A75" s="2" t="s">
        <v>96</v>
      </c>
      <c r="B75" s="2">
        <f>+B84-(((B80+B81+B78)*B70)-B79)</f>
        <v>-29665874.083644867</v>
      </c>
      <c r="C75" s="2">
        <f aca="true" t="shared" si="13" ref="C75:K75">+C84-(((C80+C81+C78)*C70)-C79)</f>
        <v>48995850</v>
      </c>
      <c r="D75" s="2">
        <f t="shared" si="13"/>
        <v>202283613</v>
      </c>
      <c r="E75" s="2">
        <f t="shared" si="13"/>
        <v>188787134</v>
      </c>
      <c r="F75" s="2">
        <f t="shared" si="13"/>
        <v>208523709</v>
      </c>
      <c r="G75" s="2">
        <f t="shared" si="13"/>
        <v>208523709</v>
      </c>
      <c r="H75" s="2">
        <f t="shared" si="13"/>
        <v>224093460</v>
      </c>
      <c r="I75" s="2">
        <f t="shared" si="13"/>
        <v>103385083.04754825</v>
      </c>
      <c r="J75" s="2">
        <f t="shared" si="13"/>
        <v>106282266.05621083</v>
      </c>
      <c r="K75" s="2">
        <f t="shared" si="13"/>
        <v>109094123.84411684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789443859</v>
      </c>
      <c r="C77" s="3">
        <v>823307027</v>
      </c>
      <c r="D77" s="3">
        <v>926044026</v>
      </c>
      <c r="E77" s="3">
        <v>978512195</v>
      </c>
      <c r="F77" s="3">
        <v>994624520</v>
      </c>
      <c r="G77" s="3">
        <v>994624520</v>
      </c>
      <c r="H77" s="3">
        <v>944330726</v>
      </c>
      <c r="I77" s="3">
        <v>1076818114</v>
      </c>
      <c r="J77" s="3">
        <v>1168817971</v>
      </c>
      <c r="K77" s="3">
        <v>1249867047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96342114</v>
      </c>
      <c r="C79" s="3">
        <v>36153536</v>
      </c>
      <c r="D79" s="3">
        <v>202728084</v>
      </c>
      <c r="E79" s="3">
        <v>129548743</v>
      </c>
      <c r="F79" s="3">
        <v>149285277</v>
      </c>
      <c r="G79" s="3">
        <v>149285277</v>
      </c>
      <c r="H79" s="3">
        <v>228076585</v>
      </c>
      <c r="I79" s="3">
        <v>57048111</v>
      </c>
      <c r="J79" s="3">
        <v>60014614</v>
      </c>
      <c r="K79" s="3">
        <v>63135373</v>
      </c>
    </row>
    <row r="80" spans="1:11" ht="12.75" hidden="1">
      <c r="A80" s="1" t="s">
        <v>69</v>
      </c>
      <c r="B80" s="3">
        <v>116571631</v>
      </c>
      <c r="C80" s="3">
        <v>18681955</v>
      </c>
      <c r="D80" s="3">
        <v>170296729</v>
      </c>
      <c r="E80" s="3">
        <v>161126024</v>
      </c>
      <c r="F80" s="3">
        <v>162163779</v>
      </c>
      <c r="G80" s="3">
        <v>162163779</v>
      </c>
      <c r="H80" s="3">
        <v>240056964</v>
      </c>
      <c r="I80" s="3">
        <v>250596293</v>
      </c>
      <c r="J80" s="3">
        <v>263627306</v>
      </c>
      <c r="K80" s="3">
        <v>277335925</v>
      </c>
    </row>
    <row r="81" spans="1:11" ht="12.75" hidden="1">
      <c r="A81" s="1" t="s">
        <v>70</v>
      </c>
      <c r="B81" s="3">
        <v>27146660</v>
      </c>
      <c r="C81" s="3">
        <v>4240921</v>
      </c>
      <c r="D81" s="3">
        <v>28359237</v>
      </c>
      <c r="E81" s="3">
        <v>25944589</v>
      </c>
      <c r="F81" s="3">
        <v>34634506</v>
      </c>
      <c r="G81" s="3">
        <v>34634506</v>
      </c>
      <c r="H81" s="3">
        <v>11146673</v>
      </c>
      <c r="I81" s="3">
        <v>36435502</v>
      </c>
      <c r="J81" s="3">
        <v>38330146</v>
      </c>
      <c r="K81" s="3">
        <v>40323313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692161253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59956961</v>
      </c>
      <c r="J83" s="3">
        <v>74674597</v>
      </c>
      <c r="K83" s="3">
        <v>90534514</v>
      </c>
    </row>
    <row r="84" spans="1:11" ht="12.75" hidden="1">
      <c r="A84" s="1" t="s">
        <v>73</v>
      </c>
      <c r="B84" s="3">
        <v>0</v>
      </c>
      <c r="C84" s="3">
        <v>12842314</v>
      </c>
      <c r="D84" s="3">
        <v>-444471</v>
      </c>
      <c r="E84" s="3">
        <v>59238391</v>
      </c>
      <c r="F84" s="3">
        <v>59238432</v>
      </c>
      <c r="G84" s="3">
        <v>59238432</v>
      </c>
      <c r="H84" s="3">
        <v>-3983125</v>
      </c>
      <c r="I84" s="3">
        <v>62318830</v>
      </c>
      <c r="J84" s="3">
        <v>65559408</v>
      </c>
      <c r="K84" s="3">
        <v>68968498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96106256</v>
      </c>
      <c r="C5" s="6">
        <v>106472601</v>
      </c>
      <c r="D5" s="23">
        <v>109687922</v>
      </c>
      <c r="E5" s="24">
        <v>116940708</v>
      </c>
      <c r="F5" s="6">
        <v>129290402</v>
      </c>
      <c r="G5" s="25">
        <v>129290402</v>
      </c>
      <c r="H5" s="26">
        <v>131809203</v>
      </c>
      <c r="I5" s="24">
        <v>135625634</v>
      </c>
      <c r="J5" s="6">
        <v>142271291</v>
      </c>
      <c r="K5" s="25">
        <v>149242584</v>
      </c>
    </row>
    <row r="6" spans="1:11" ht="13.5">
      <c r="A6" s="22" t="s">
        <v>19</v>
      </c>
      <c r="B6" s="6">
        <v>436560526</v>
      </c>
      <c r="C6" s="6">
        <v>423210660</v>
      </c>
      <c r="D6" s="23">
        <v>473508574</v>
      </c>
      <c r="E6" s="24">
        <v>528987505</v>
      </c>
      <c r="F6" s="6">
        <v>532664549</v>
      </c>
      <c r="G6" s="25">
        <v>532664549</v>
      </c>
      <c r="H6" s="26">
        <v>540052647</v>
      </c>
      <c r="I6" s="24">
        <v>565327618</v>
      </c>
      <c r="J6" s="6">
        <v>600008556</v>
      </c>
      <c r="K6" s="25">
        <v>636831849</v>
      </c>
    </row>
    <row r="7" spans="1:11" ht="13.5">
      <c r="A7" s="22" t="s">
        <v>20</v>
      </c>
      <c r="B7" s="6">
        <v>2309335</v>
      </c>
      <c r="C7" s="6">
        <v>4487548</v>
      </c>
      <c r="D7" s="23">
        <v>5492763</v>
      </c>
      <c r="E7" s="24">
        <v>2956800</v>
      </c>
      <c r="F7" s="6">
        <v>4402934</v>
      </c>
      <c r="G7" s="25">
        <v>4402934</v>
      </c>
      <c r="H7" s="26">
        <v>4637188</v>
      </c>
      <c r="I7" s="24">
        <v>4618678</v>
      </c>
      <c r="J7" s="6">
        <v>4844993</v>
      </c>
      <c r="K7" s="25">
        <v>5082398</v>
      </c>
    </row>
    <row r="8" spans="1:11" ht="13.5">
      <c r="A8" s="22" t="s">
        <v>21</v>
      </c>
      <c r="B8" s="6">
        <v>106611871</v>
      </c>
      <c r="C8" s="6">
        <v>116357365</v>
      </c>
      <c r="D8" s="23">
        <v>135169641</v>
      </c>
      <c r="E8" s="24">
        <v>156669915</v>
      </c>
      <c r="F8" s="6">
        <v>158789400</v>
      </c>
      <c r="G8" s="25">
        <v>158789400</v>
      </c>
      <c r="H8" s="26">
        <v>142684523</v>
      </c>
      <c r="I8" s="24">
        <v>162749024</v>
      </c>
      <c r="J8" s="6">
        <v>179328479</v>
      </c>
      <c r="K8" s="25">
        <v>203279479</v>
      </c>
    </row>
    <row r="9" spans="1:11" ht="13.5">
      <c r="A9" s="22" t="s">
        <v>22</v>
      </c>
      <c r="B9" s="6">
        <v>68697804</v>
      </c>
      <c r="C9" s="6">
        <v>80798468</v>
      </c>
      <c r="D9" s="23">
        <v>38895949</v>
      </c>
      <c r="E9" s="24">
        <v>85585465</v>
      </c>
      <c r="F9" s="6">
        <v>40369650</v>
      </c>
      <c r="G9" s="25">
        <v>40369650</v>
      </c>
      <c r="H9" s="26">
        <v>42467618</v>
      </c>
      <c r="I9" s="24">
        <v>76280658</v>
      </c>
      <c r="J9" s="6">
        <v>80110885</v>
      </c>
      <c r="K9" s="25">
        <v>84134901</v>
      </c>
    </row>
    <row r="10" spans="1:11" ht="25.5">
      <c r="A10" s="27" t="s">
        <v>86</v>
      </c>
      <c r="B10" s="28">
        <f>SUM(B5:B9)</f>
        <v>710285792</v>
      </c>
      <c r="C10" s="29">
        <f aca="true" t="shared" si="0" ref="C10:K10">SUM(C5:C9)</f>
        <v>731326642</v>
      </c>
      <c r="D10" s="30">
        <f t="shared" si="0"/>
        <v>762754849</v>
      </c>
      <c r="E10" s="28">
        <f t="shared" si="0"/>
        <v>891140393</v>
      </c>
      <c r="F10" s="29">
        <f t="shared" si="0"/>
        <v>865516935</v>
      </c>
      <c r="G10" s="31">
        <f t="shared" si="0"/>
        <v>865516935</v>
      </c>
      <c r="H10" s="32">
        <f t="shared" si="0"/>
        <v>861651179</v>
      </c>
      <c r="I10" s="28">
        <f t="shared" si="0"/>
        <v>944601612</v>
      </c>
      <c r="J10" s="29">
        <f t="shared" si="0"/>
        <v>1006564204</v>
      </c>
      <c r="K10" s="31">
        <f t="shared" si="0"/>
        <v>1078571211</v>
      </c>
    </row>
    <row r="11" spans="1:11" ht="13.5">
      <c r="A11" s="22" t="s">
        <v>23</v>
      </c>
      <c r="B11" s="6">
        <v>157125000</v>
      </c>
      <c r="C11" s="6">
        <v>135185624</v>
      </c>
      <c r="D11" s="23">
        <v>175112529</v>
      </c>
      <c r="E11" s="24">
        <v>209696988</v>
      </c>
      <c r="F11" s="6">
        <v>197361774</v>
      </c>
      <c r="G11" s="25">
        <v>197361774</v>
      </c>
      <c r="H11" s="26">
        <v>190483067</v>
      </c>
      <c r="I11" s="24">
        <v>215770342</v>
      </c>
      <c r="J11" s="6">
        <v>226662542</v>
      </c>
      <c r="K11" s="25">
        <v>237724630</v>
      </c>
    </row>
    <row r="12" spans="1:11" ht="13.5">
      <c r="A12" s="22" t="s">
        <v>24</v>
      </c>
      <c r="B12" s="6">
        <v>10023891</v>
      </c>
      <c r="C12" s="6">
        <v>10666065</v>
      </c>
      <c r="D12" s="23">
        <v>10850669</v>
      </c>
      <c r="E12" s="24">
        <v>11795677</v>
      </c>
      <c r="F12" s="6">
        <v>11795677</v>
      </c>
      <c r="G12" s="25">
        <v>11795677</v>
      </c>
      <c r="H12" s="26">
        <v>11046954</v>
      </c>
      <c r="I12" s="24">
        <v>12559572</v>
      </c>
      <c r="J12" s="6">
        <v>13375944</v>
      </c>
      <c r="K12" s="25">
        <v>14084869</v>
      </c>
    </row>
    <row r="13" spans="1:11" ht="13.5">
      <c r="A13" s="22" t="s">
        <v>87</v>
      </c>
      <c r="B13" s="6">
        <v>36839440</v>
      </c>
      <c r="C13" s="6">
        <v>39091926</v>
      </c>
      <c r="D13" s="23">
        <v>34676602</v>
      </c>
      <c r="E13" s="24">
        <v>38768608</v>
      </c>
      <c r="F13" s="6">
        <v>36768608</v>
      </c>
      <c r="G13" s="25">
        <v>36768608</v>
      </c>
      <c r="H13" s="26">
        <v>0</v>
      </c>
      <c r="I13" s="24">
        <v>39845956</v>
      </c>
      <c r="J13" s="6">
        <v>41687517</v>
      </c>
      <c r="K13" s="25">
        <v>43730203</v>
      </c>
    </row>
    <row r="14" spans="1:11" ht="13.5">
      <c r="A14" s="22" t="s">
        <v>25</v>
      </c>
      <c r="B14" s="6">
        <v>11261531</v>
      </c>
      <c r="C14" s="6">
        <v>5657279</v>
      </c>
      <c r="D14" s="23">
        <v>4897199</v>
      </c>
      <c r="E14" s="24">
        <v>7711200</v>
      </c>
      <c r="F14" s="6">
        <v>7711200</v>
      </c>
      <c r="G14" s="25">
        <v>7711200</v>
      </c>
      <c r="H14" s="26">
        <v>4548969</v>
      </c>
      <c r="I14" s="24">
        <v>7607693</v>
      </c>
      <c r="J14" s="6">
        <v>7547828</v>
      </c>
      <c r="K14" s="25">
        <v>7917673</v>
      </c>
    </row>
    <row r="15" spans="1:11" ht="13.5">
      <c r="A15" s="22" t="s">
        <v>26</v>
      </c>
      <c r="B15" s="6">
        <v>273373633</v>
      </c>
      <c r="C15" s="6">
        <v>286272495</v>
      </c>
      <c r="D15" s="23">
        <v>311826868</v>
      </c>
      <c r="E15" s="24">
        <v>356795723</v>
      </c>
      <c r="F15" s="6">
        <v>360630727</v>
      </c>
      <c r="G15" s="25">
        <v>360630727</v>
      </c>
      <c r="H15" s="26">
        <v>314091191</v>
      </c>
      <c r="I15" s="24">
        <v>380759553</v>
      </c>
      <c r="J15" s="6">
        <v>405809771</v>
      </c>
      <c r="K15" s="25">
        <v>433211310</v>
      </c>
    </row>
    <row r="16" spans="1:11" ht="13.5">
      <c r="A16" s="22" t="s">
        <v>21</v>
      </c>
      <c r="B16" s="6">
        <v>4969885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670000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247934678</v>
      </c>
      <c r="C17" s="6">
        <v>240145975</v>
      </c>
      <c r="D17" s="23">
        <v>255194686</v>
      </c>
      <c r="E17" s="24">
        <v>279857070</v>
      </c>
      <c r="F17" s="6">
        <v>262909504</v>
      </c>
      <c r="G17" s="25">
        <v>262909504</v>
      </c>
      <c r="H17" s="26">
        <v>139094592</v>
      </c>
      <c r="I17" s="24">
        <v>309405271</v>
      </c>
      <c r="J17" s="6">
        <v>310193582</v>
      </c>
      <c r="K17" s="25">
        <v>332672618</v>
      </c>
    </row>
    <row r="18" spans="1:11" ht="13.5">
      <c r="A18" s="33" t="s">
        <v>28</v>
      </c>
      <c r="B18" s="34">
        <f>SUM(B11:B17)</f>
        <v>741528058</v>
      </c>
      <c r="C18" s="35">
        <f aca="true" t="shared" si="1" ref="C18:K18">SUM(C11:C17)</f>
        <v>717019364</v>
      </c>
      <c r="D18" s="36">
        <f t="shared" si="1"/>
        <v>792558553</v>
      </c>
      <c r="E18" s="34">
        <f t="shared" si="1"/>
        <v>904625266</v>
      </c>
      <c r="F18" s="35">
        <f t="shared" si="1"/>
        <v>877177490</v>
      </c>
      <c r="G18" s="37">
        <f t="shared" si="1"/>
        <v>877177490</v>
      </c>
      <c r="H18" s="38">
        <f t="shared" si="1"/>
        <v>659934773</v>
      </c>
      <c r="I18" s="34">
        <f t="shared" si="1"/>
        <v>965948387</v>
      </c>
      <c r="J18" s="35">
        <f t="shared" si="1"/>
        <v>1005277184</v>
      </c>
      <c r="K18" s="37">
        <f t="shared" si="1"/>
        <v>1069341303</v>
      </c>
    </row>
    <row r="19" spans="1:11" ht="13.5">
      <c r="A19" s="33" t="s">
        <v>29</v>
      </c>
      <c r="B19" s="39">
        <f>+B10-B18</f>
        <v>-31242266</v>
      </c>
      <c r="C19" s="40">
        <f aca="true" t="shared" si="2" ref="C19:K19">+C10-C18</f>
        <v>14307278</v>
      </c>
      <c r="D19" s="41">
        <f t="shared" si="2"/>
        <v>-29803704</v>
      </c>
      <c r="E19" s="39">
        <f t="shared" si="2"/>
        <v>-13484873</v>
      </c>
      <c r="F19" s="40">
        <f t="shared" si="2"/>
        <v>-11660555</v>
      </c>
      <c r="G19" s="42">
        <f t="shared" si="2"/>
        <v>-11660555</v>
      </c>
      <c r="H19" s="43">
        <f t="shared" si="2"/>
        <v>201716406</v>
      </c>
      <c r="I19" s="39">
        <f t="shared" si="2"/>
        <v>-21346775</v>
      </c>
      <c r="J19" s="40">
        <f t="shared" si="2"/>
        <v>1287020</v>
      </c>
      <c r="K19" s="42">
        <f t="shared" si="2"/>
        <v>9229908</v>
      </c>
    </row>
    <row r="20" spans="1:11" ht="25.5">
      <c r="A20" s="44" t="s">
        <v>30</v>
      </c>
      <c r="B20" s="45">
        <v>40266629</v>
      </c>
      <c r="C20" s="46">
        <v>24595049</v>
      </c>
      <c r="D20" s="47">
        <v>56478745</v>
      </c>
      <c r="E20" s="45">
        <v>64404000</v>
      </c>
      <c r="F20" s="46">
        <v>52748243</v>
      </c>
      <c r="G20" s="48">
        <v>52748243</v>
      </c>
      <c r="H20" s="49">
        <v>21102012</v>
      </c>
      <c r="I20" s="45">
        <v>71074000</v>
      </c>
      <c r="J20" s="46">
        <v>73241000</v>
      </c>
      <c r="K20" s="48">
        <v>78610000</v>
      </c>
    </row>
    <row r="21" spans="1:11" ht="63.75">
      <c r="A21" s="50" t="s">
        <v>88</v>
      </c>
      <c r="B21" s="51">
        <v>0</v>
      </c>
      <c r="C21" s="52">
        <v>51487804</v>
      </c>
      <c r="D21" s="53">
        <v>10824286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9024363</v>
      </c>
      <c r="C22" s="58">
        <f aca="true" t="shared" si="3" ref="C22:K22">SUM(C19:C21)</f>
        <v>90390131</v>
      </c>
      <c r="D22" s="59">
        <f t="shared" si="3"/>
        <v>37499327</v>
      </c>
      <c r="E22" s="57">
        <f t="shared" si="3"/>
        <v>50919127</v>
      </c>
      <c r="F22" s="58">
        <f t="shared" si="3"/>
        <v>41087688</v>
      </c>
      <c r="G22" s="60">
        <f t="shared" si="3"/>
        <v>41087688</v>
      </c>
      <c r="H22" s="61">
        <f t="shared" si="3"/>
        <v>222818418</v>
      </c>
      <c r="I22" s="57">
        <f t="shared" si="3"/>
        <v>49727225</v>
      </c>
      <c r="J22" s="58">
        <f t="shared" si="3"/>
        <v>74528020</v>
      </c>
      <c r="K22" s="60">
        <f t="shared" si="3"/>
        <v>87839908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9024363</v>
      </c>
      <c r="C24" s="40">
        <f aca="true" t="shared" si="4" ref="C24:K24">SUM(C22:C23)</f>
        <v>90390131</v>
      </c>
      <c r="D24" s="41">
        <f t="shared" si="4"/>
        <v>37499327</v>
      </c>
      <c r="E24" s="39">
        <f t="shared" si="4"/>
        <v>50919127</v>
      </c>
      <c r="F24" s="40">
        <f t="shared" si="4"/>
        <v>41087688</v>
      </c>
      <c r="G24" s="42">
        <f t="shared" si="4"/>
        <v>41087688</v>
      </c>
      <c r="H24" s="43">
        <f t="shared" si="4"/>
        <v>222818418</v>
      </c>
      <c r="I24" s="39">
        <f t="shared" si="4"/>
        <v>49727225</v>
      </c>
      <c r="J24" s="40">
        <f t="shared" si="4"/>
        <v>74528020</v>
      </c>
      <c r="K24" s="42">
        <f t="shared" si="4"/>
        <v>87839908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34575132</v>
      </c>
      <c r="C27" s="7">
        <v>60221509</v>
      </c>
      <c r="D27" s="69">
        <v>40388227</v>
      </c>
      <c r="E27" s="70">
        <v>82354000</v>
      </c>
      <c r="F27" s="7">
        <v>59685925</v>
      </c>
      <c r="G27" s="71">
        <v>59685925</v>
      </c>
      <c r="H27" s="72">
        <v>36547026</v>
      </c>
      <c r="I27" s="70">
        <v>79691405</v>
      </c>
      <c r="J27" s="7">
        <v>67587500</v>
      </c>
      <c r="K27" s="71">
        <v>72739400</v>
      </c>
    </row>
    <row r="28" spans="1:11" ht="13.5">
      <c r="A28" s="73" t="s">
        <v>34</v>
      </c>
      <c r="B28" s="6">
        <v>31325942</v>
      </c>
      <c r="C28" s="6">
        <v>57455852</v>
      </c>
      <c r="D28" s="23">
        <v>26150692</v>
      </c>
      <c r="E28" s="24">
        <v>59154000</v>
      </c>
      <c r="F28" s="6">
        <v>51048961</v>
      </c>
      <c r="G28" s="25">
        <v>51048961</v>
      </c>
      <c r="H28" s="26">
        <v>0</v>
      </c>
      <c r="I28" s="24">
        <v>65639000</v>
      </c>
      <c r="J28" s="6">
        <v>67587500</v>
      </c>
      <c r="K28" s="25">
        <v>72739400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3249190</v>
      </c>
      <c r="C31" s="6">
        <v>0</v>
      </c>
      <c r="D31" s="23">
        <v>906564</v>
      </c>
      <c r="E31" s="24">
        <v>23200000</v>
      </c>
      <c r="F31" s="6">
        <v>8636964</v>
      </c>
      <c r="G31" s="25">
        <v>8636964</v>
      </c>
      <c r="H31" s="26">
        <v>0</v>
      </c>
      <c r="I31" s="24">
        <v>14052405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34575132</v>
      </c>
      <c r="C32" s="7">
        <f aca="true" t="shared" si="5" ref="C32:K32">SUM(C28:C31)</f>
        <v>57455852</v>
      </c>
      <c r="D32" s="69">
        <f t="shared" si="5"/>
        <v>27057256</v>
      </c>
      <c r="E32" s="70">
        <f t="shared" si="5"/>
        <v>82354000</v>
      </c>
      <c r="F32" s="7">
        <f t="shared" si="5"/>
        <v>59685925</v>
      </c>
      <c r="G32" s="71">
        <f t="shared" si="5"/>
        <v>59685925</v>
      </c>
      <c r="H32" s="72">
        <f t="shared" si="5"/>
        <v>0</v>
      </c>
      <c r="I32" s="70">
        <f t="shared" si="5"/>
        <v>79691405</v>
      </c>
      <c r="J32" s="7">
        <f t="shared" si="5"/>
        <v>67587500</v>
      </c>
      <c r="K32" s="71">
        <f t="shared" si="5"/>
        <v>72739400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135073329</v>
      </c>
      <c r="C35" s="6">
        <v>100242098</v>
      </c>
      <c r="D35" s="23">
        <v>290632083</v>
      </c>
      <c r="E35" s="24">
        <v>279778360</v>
      </c>
      <c r="F35" s="6">
        <v>288412517</v>
      </c>
      <c r="G35" s="25">
        <v>288412517</v>
      </c>
      <c r="H35" s="26">
        <v>555586736</v>
      </c>
      <c r="I35" s="24">
        <v>441777871</v>
      </c>
      <c r="J35" s="6">
        <v>638771605</v>
      </c>
      <c r="K35" s="25">
        <v>850927656</v>
      </c>
    </row>
    <row r="36" spans="1:11" ht="13.5">
      <c r="A36" s="22" t="s">
        <v>40</v>
      </c>
      <c r="B36" s="6">
        <v>822260163</v>
      </c>
      <c r="C36" s="6">
        <v>33375594</v>
      </c>
      <c r="D36" s="23">
        <v>901532300</v>
      </c>
      <c r="E36" s="24">
        <v>928660353</v>
      </c>
      <c r="F36" s="6">
        <v>964331119</v>
      </c>
      <c r="G36" s="25">
        <v>964331119</v>
      </c>
      <c r="H36" s="26">
        <v>938079325</v>
      </c>
      <c r="I36" s="24">
        <v>1004176568</v>
      </c>
      <c r="J36" s="6">
        <v>1033373915</v>
      </c>
      <c r="K36" s="25">
        <v>1071296316</v>
      </c>
    </row>
    <row r="37" spans="1:11" ht="13.5">
      <c r="A37" s="22" t="s">
        <v>41</v>
      </c>
      <c r="B37" s="6">
        <v>164940826</v>
      </c>
      <c r="C37" s="6">
        <v>82378656</v>
      </c>
      <c r="D37" s="23">
        <v>293523413</v>
      </c>
      <c r="E37" s="24">
        <v>271977489</v>
      </c>
      <c r="F37" s="6">
        <v>290221597</v>
      </c>
      <c r="G37" s="25">
        <v>290221597</v>
      </c>
      <c r="H37" s="26">
        <v>379409699</v>
      </c>
      <c r="I37" s="24">
        <v>252264141</v>
      </c>
      <c r="J37" s="6">
        <v>252073379</v>
      </c>
      <c r="K37" s="25">
        <v>251863971</v>
      </c>
    </row>
    <row r="38" spans="1:11" ht="13.5">
      <c r="A38" s="22" t="s">
        <v>42</v>
      </c>
      <c r="B38" s="6">
        <v>116254302</v>
      </c>
      <c r="C38" s="6">
        <v>-44864506</v>
      </c>
      <c r="D38" s="23">
        <v>93767974</v>
      </c>
      <c r="E38" s="24">
        <v>87413577</v>
      </c>
      <c r="F38" s="6">
        <v>93554451</v>
      </c>
      <c r="G38" s="25">
        <v>93554451</v>
      </c>
      <c r="H38" s="26">
        <v>86564872</v>
      </c>
      <c r="I38" s="24">
        <v>88763128</v>
      </c>
      <c r="J38" s="6">
        <v>84162567</v>
      </c>
      <c r="K38" s="25">
        <v>79771414</v>
      </c>
    </row>
    <row r="39" spans="1:11" ht="13.5">
      <c r="A39" s="22" t="s">
        <v>43</v>
      </c>
      <c r="B39" s="6">
        <v>676138364</v>
      </c>
      <c r="C39" s="6">
        <v>5713407</v>
      </c>
      <c r="D39" s="23">
        <v>728192122</v>
      </c>
      <c r="E39" s="24">
        <v>798128520</v>
      </c>
      <c r="F39" s="6">
        <v>827879900</v>
      </c>
      <c r="G39" s="25">
        <v>827879900</v>
      </c>
      <c r="H39" s="26">
        <v>811533061</v>
      </c>
      <c r="I39" s="24">
        <v>897817972</v>
      </c>
      <c r="J39" s="6">
        <v>1261381554</v>
      </c>
      <c r="K39" s="25">
        <v>1502748679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33963882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125462025</v>
      </c>
      <c r="J42" s="6">
        <v>157030914</v>
      </c>
      <c r="K42" s="25">
        <v>169844058</v>
      </c>
    </row>
    <row r="43" spans="1:11" ht="13.5">
      <c r="A43" s="22" t="s">
        <v>46</v>
      </c>
      <c r="B43" s="6">
        <v>-34574662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-79691405</v>
      </c>
      <c r="J43" s="6">
        <v>-67587500</v>
      </c>
      <c r="K43" s="25">
        <v>-72739400</v>
      </c>
    </row>
    <row r="44" spans="1:11" ht="13.5">
      <c r="A44" s="22" t="s">
        <v>47</v>
      </c>
      <c r="B44" s="6">
        <v>-3356578</v>
      </c>
      <c r="C44" s="6">
        <v>4355394</v>
      </c>
      <c r="D44" s="23">
        <v>16347797</v>
      </c>
      <c r="E44" s="24">
        <v>-1123766</v>
      </c>
      <c r="F44" s="6">
        <v>1123765</v>
      </c>
      <c r="G44" s="25">
        <v>1123765</v>
      </c>
      <c r="H44" s="26">
        <v>-19131354</v>
      </c>
      <c r="I44" s="24">
        <v>4791323</v>
      </c>
      <c r="J44" s="6">
        <v>4600561</v>
      </c>
      <c r="K44" s="25">
        <v>4391153</v>
      </c>
    </row>
    <row r="45" spans="1:11" ht="13.5">
      <c r="A45" s="33" t="s">
        <v>48</v>
      </c>
      <c r="B45" s="7">
        <v>11314960</v>
      </c>
      <c r="C45" s="7">
        <v>4355394</v>
      </c>
      <c r="D45" s="69">
        <v>63654538</v>
      </c>
      <c r="E45" s="70">
        <v>11176898</v>
      </c>
      <c r="F45" s="7">
        <v>4372645</v>
      </c>
      <c r="G45" s="71">
        <v>4372645</v>
      </c>
      <c r="H45" s="72">
        <v>79989141</v>
      </c>
      <c r="I45" s="70">
        <v>86221000</v>
      </c>
      <c r="J45" s="7">
        <v>170682329</v>
      </c>
      <c r="K45" s="71">
        <v>262977018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11314951</v>
      </c>
      <c r="C48" s="6">
        <v>35991790</v>
      </c>
      <c r="D48" s="23">
        <v>41381769</v>
      </c>
      <c r="E48" s="24">
        <v>14844379</v>
      </c>
      <c r="F48" s="6">
        <v>35659057</v>
      </c>
      <c r="G48" s="25">
        <v>35659057</v>
      </c>
      <c r="H48" s="26">
        <v>66090193</v>
      </c>
      <c r="I48" s="24">
        <v>76638354</v>
      </c>
      <c r="J48" s="6">
        <v>161481207</v>
      </c>
      <c r="K48" s="25">
        <v>254194711</v>
      </c>
    </row>
    <row r="49" spans="1:11" ht="13.5">
      <c r="A49" s="22" t="s">
        <v>51</v>
      </c>
      <c r="B49" s="6">
        <f>+B75</f>
        <v>36879889.94973102</v>
      </c>
      <c r="C49" s="6">
        <f aca="true" t="shared" si="6" ref="C49:K49">+C75</f>
        <v>167576679</v>
      </c>
      <c r="D49" s="23">
        <f t="shared" si="6"/>
        <v>257918958</v>
      </c>
      <c r="E49" s="24">
        <f t="shared" si="6"/>
        <v>381849004</v>
      </c>
      <c r="F49" s="6">
        <f t="shared" si="6"/>
        <v>249748611</v>
      </c>
      <c r="G49" s="25">
        <f t="shared" si="6"/>
        <v>249748611</v>
      </c>
      <c r="H49" s="26">
        <f t="shared" si="6"/>
        <v>341366669</v>
      </c>
      <c r="I49" s="24">
        <f t="shared" si="6"/>
        <v>-104664491.97572774</v>
      </c>
      <c r="J49" s="6">
        <f t="shared" si="6"/>
        <v>-205210789.4340744</v>
      </c>
      <c r="K49" s="25">
        <f t="shared" si="6"/>
        <v>-307606121.8923368</v>
      </c>
    </row>
    <row r="50" spans="1:11" ht="13.5">
      <c r="A50" s="33" t="s">
        <v>52</v>
      </c>
      <c r="B50" s="7">
        <f>+B48-B49</f>
        <v>-25564938.949731022</v>
      </c>
      <c r="C50" s="7">
        <f aca="true" t="shared" si="7" ref="C50:K50">+C48-C49</f>
        <v>-131584889</v>
      </c>
      <c r="D50" s="69">
        <f t="shared" si="7"/>
        <v>-216537189</v>
      </c>
      <c r="E50" s="70">
        <f t="shared" si="7"/>
        <v>-367004625</v>
      </c>
      <c r="F50" s="7">
        <f t="shared" si="7"/>
        <v>-214089554</v>
      </c>
      <c r="G50" s="71">
        <f t="shared" si="7"/>
        <v>-214089554</v>
      </c>
      <c r="H50" s="72">
        <f t="shared" si="7"/>
        <v>-275276476</v>
      </c>
      <c r="I50" s="70">
        <f t="shared" si="7"/>
        <v>181302845.97572774</v>
      </c>
      <c r="J50" s="7">
        <f t="shared" si="7"/>
        <v>366691996.4340744</v>
      </c>
      <c r="K50" s="71">
        <f t="shared" si="7"/>
        <v>561800832.8923368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822260206</v>
      </c>
      <c r="C53" s="6">
        <v>19071277</v>
      </c>
      <c r="D53" s="23">
        <v>828532980</v>
      </c>
      <c r="E53" s="24">
        <v>881326992</v>
      </c>
      <c r="F53" s="6">
        <v>889839144</v>
      </c>
      <c r="G53" s="25">
        <v>889839144</v>
      </c>
      <c r="H53" s="26">
        <v>865080004</v>
      </c>
      <c r="I53" s="24">
        <v>929684593</v>
      </c>
      <c r="J53" s="6">
        <v>958881940</v>
      </c>
      <c r="K53" s="25">
        <v>996804341</v>
      </c>
    </row>
    <row r="54" spans="1:11" ht="13.5">
      <c r="A54" s="22" t="s">
        <v>55</v>
      </c>
      <c r="B54" s="6">
        <v>36839440</v>
      </c>
      <c r="C54" s="6">
        <v>0</v>
      </c>
      <c r="D54" s="23">
        <v>34513739</v>
      </c>
      <c r="E54" s="24">
        <v>38768608</v>
      </c>
      <c r="F54" s="6">
        <v>36768608</v>
      </c>
      <c r="G54" s="25">
        <v>36768608</v>
      </c>
      <c r="H54" s="26">
        <v>0</v>
      </c>
      <c r="I54" s="24">
        <v>39845956</v>
      </c>
      <c r="J54" s="6">
        <v>41687517</v>
      </c>
      <c r="K54" s="25">
        <v>43730203</v>
      </c>
    </row>
    <row r="55" spans="1:11" ht="13.5">
      <c r="A55" s="22" t="s">
        <v>56</v>
      </c>
      <c r="B55" s="6">
        <v>0</v>
      </c>
      <c r="C55" s="6">
        <v>0</v>
      </c>
      <c r="D55" s="23">
        <v>29012661</v>
      </c>
      <c r="E55" s="24">
        <v>13980000</v>
      </c>
      <c r="F55" s="6">
        <v>3152911</v>
      </c>
      <c r="G55" s="25">
        <v>3152911</v>
      </c>
      <c r="H55" s="26">
        <v>8820121</v>
      </c>
      <c r="I55" s="24">
        <v>8250000</v>
      </c>
      <c r="J55" s="6">
        <v>262500</v>
      </c>
      <c r="K55" s="25">
        <v>275000</v>
      </c>
    </row>
    <row r="56" spans="1:11" ht="13.5">
      <c r="A56" s="22" t="s">
        <v>57</v>
      </c>
      <c r="B56" s="6">
        <v>19416977</v>
      </c>
      <c r="C56" s="6">
        <v>22448615</v>
      </c>
      <c r="D56" s="23">
        <v>29481743</v>
      </c>
      <c r="E56" s="24">
        <v>26017371</v>
      </c>
      <c r="F56" s="6">
        <v>32367810</v>
      </c>
      <c r="G56" s="25">
        <v>32367810</v>
      </c>
      <c r="H56" s="26">
        <v>29358844</v>
      </c>
      <c r="I56" s="24">
        <v>30582198</v>
      </c>
      <c r="J56" s="6">
        <v>29697760</v>
      </c>
      <c r="K56" s="25">
        <v>31176553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26401689</v>
      </c>
      <c r="C60" s="6">
        <v>34583357</v>
      </c>
      <c r="D60" s="23">
        <v>0</v>
      </c>
      <c r="E60" s="24">
        <v>45152047</v>
      </c>
      <c r="F60" s="6">
        <v>45152047</v>
      </c>
      <c r="G60" s="25">
        <v>45152047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0.8043194086508392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0.877863205736829</v>
      </c>
      <c r="J70" s="5">
        <f t="shared" si="8"/>
        <v>0.8822965468960117</v>
      </c>
      <c r="K70" s="5">
        <f t="shared" si="8"/>
        <v>0.8772450027095322</v>
      </c>
    </row>
    <row r="71" spans="1:11" ht="12.75" hidden="1">
      <c r="A71" s="2" t="s">
        <v>92</v>
      </c>
      <c r="B71" s="2">
        <f>+B83</f>
        <v>473338026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654766958</v>
      </c>
      <c r="J71" s="2">
        <f t="shared" si="9"/>
        <v>696477564</v>
      </c>
      <c r="K71" s="2">
        <f t="shared" si="9"/>
        <v>732933603</v>
      </c>
    </row>
    <row r="72" spans="1:11" ht="12.75" hidden="1">
      <c r="A72" s="2" t="s">
        <v>93</v>
      </c>
      <c r="B72" s="2">
        <f>+B77</f>
        <v>588495094</v>
      </c>
      <c r="C72" s="2">
        <f aca="true" t="shared" si="10" ref="C72:K72">+C77</f>
        <v>588927881</v>
      </c>
      <c r="D72" s="2">
        <f t="shared" si="10"/>
        <v>596022866</v>
      </c>
      <c r="E72" s="2">
        <f t="shared" si="10"/>
        <v>705230406</v>
      </c>
      <c r="F72" s="2">
        <f t="shared" si="10"/>
        <v>672503146</v>
      </c>
      <c r="G72" s="2">
        <f t="shared" si="10"/>
        <v>672503146</v>
      </c>
      <c r="H72" s="2">
        <f t="shared" si="10"/>
        <v>682268319</v>
      </c>
      <c r="I72" s="2">
        <f t="shared" si="10"/>
        <v>745864451</v>
      </c>
      <c r="J72" s="2">
        <f t="shared" si="10"/>
        <v>789391692</v>
      </c>
      <c r="K72" s="2">
        <f t="shared" si="10"/>
        <v>835494760</v>
      </c>
    </row>
    <row r="73" spans="1:11" ht="12.75" hidden="1">
      <c r="A73" s="2" t="s">
        <v>94</v>
      </c>
      <c r="B73" s="2">
        <f>+B74</f>
        <v>10009227.833333313</v>
      </c>
      <c r="C73" s="2">
        <f aca="true" t="shared" si="11" ref="C73:K73">+(C78+C80+C81+C82)-(B78+B80+B81+B82)</f>
        <v>-57286678</v>
      </c>
      <c r="D73" s="2">
        <f t="shared" si="11"/>
        <v>181200604</v>
      </c>
      <c r="E73" s="2">
        <f t="shared" si="11"/>
        <v>15912451</v>
      </c>
      <c r="F73" s="2">
        <f>+(F78+F80+F81+F82)-(D78+D80+D81+D82)</f>
        <v>3503145</v>
      </c>
      <c r="G73" s="2">
        <f>+(G78+G80+G81+G82)-(D78+D80+D81+D82)</f>
        <v>3503145</v>
      </c>
      <c r="H73" s="2">
        <f>+(H78+H80+H81+H82)-(D78+D80+D81+D82)</f>
        <v>239610752</v>
      </c>
      <c r="I73" s="2">
        <f>+(I78+I80+I81+I82)-(E78+E80+E81+E82)</f>
        <v>99976751</v>
      </c>
      <c r="J73" s="2">
        <f t="shared" si="11"/>
        <v>112150881</v>
      </c>
      <c r="K73" s="2">
        <f t="shared" si="11"/>
        <v>119442547</v>
      </c>
    </row>
    <row r="74" spans="1:11" ht="12.75" hidden="1">
      <c r="A74" s="2" t="s">
        <v>95</v>
      </c>
      <c r="B74" s="2">
        <f>+TREND(C74:E74)</f>
        <v>10009227.833333313</v>
      </c>
      <c r="C74" s="2">
        <f>+C73</f>
        <v>-57286678</v>
      </c>
      <c r="D74" s="2">
        <f aca="true" t="shared" si="12" ref="D74:K74">+D73</f>
        <v>181200604</v>
      </c>
      <c r="E74" s="2">
        <f t="shared" si="12"/>
        <v>15912451</v>
      </c>
      <c r="F74" s="2">
        <f t="shared" si="12"/>
        <v>3503145</v>
      </c>
      <c r="G74" s="2">
        <f t="shared" si="12"/>
        <v>3503145</v>
      </c>
      <c r="H74" s="2">
        <f t="shared" si="12"/>
        <v>239610752</v>
      </c>
      <c r="I74" s="2">
        <f t="shared" si="12"/>
        <v>99976751</v>
      </c>
      <c r="J74" s="2">
        <f t="shared" si="12"/>
        <v>112150881</v>
      </c>
      <c r="K74" s="2">
        <f t="shared" si="12"/>
        <v>119442547</v>
      </c>
    </row>
    <row r="75" spans="1:11" ht="12.75" hidden="1">
      <c r="A75" s="2" t="s">
        <v>96</v>
      </c>
      <c r="B75" s="2">
        <f>+B84-(((B80+B81+B78)*B70)-B79)</f>
        <v>36879889.94973102</v>
      </c>
      <c r="C75" s="2">
        <f aca="true" t="shared" si="13" ref="C75:K75">+C84-(((C80+C81+C78)*C70)-C79)</f>
        <v>167576679</v>
      </c>
      <c r="D75" s="2">
        <f t="shared" si="13"/>
        <v>257918958</v>
      </c>
      <c r="E75" s="2">
        <f t="shared" si="13"/>
        <v>381849004</v>
      </c>
      <c r="F75" s="2">
        <f t="shared" si="13"/>
        <v>249748611</v>
      </c>
      <c r="G75" s="2">
        <f t="shared" si="13"/>
        <v>249748611</v>
      </c>
      <c r="H75" s="2">
        <f t="shared" si="13"/>
        <v>341366669</v>
      </c>
      <c r="I75" s="2">
        <f t="shared" si="13"/>
        <v>-104664491.97572774</v>
      </c>
      <c r="J75" s="2">
        <f t="shared" si="13"/>
        <v>-205210789.4340744</v>
      </c>
      <c r="K75" s="2">
        <f t="shared" si="13"/>
        <v>-307606121.8923368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588495094</v>
      </c>
      <c r="C77" s="3">
        <v>588927881</v>
      </c>
      <c r="D77" s="3">
        <v>596022866</v>
      </c>
      <c r="E77" s="3">
        <v>705230406</v>
      </c>
      <c r="F77" s="3">
        <v>672503146</v>
      </c>
      <c r="G77" s="3">
        <v>672503146</v>
      </c>
      <c r="H77" s="3">
        <v>682268319</v>
      </c>
      <c r="I77" s="3">
        <v>745864451</v>
      </c>
      <c r="J77" s="3">
        <v>789391692</v>
      </c>
      <c r="K77" s="3">
        <v>835494760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133549238</v>
      </c>
      <c r="C79" s="3">
        <v>68690039</v>
      </c>
      <c r="D79" s="3">
        <v>257918958</v>
      </c>
      <c r="E79" s="3">
        <v>238868774</v>
      </c>
      <c r="F79" s="3">
        <v>249748611</v>
      </c>
      <c r="G79" s="3">
        <v>249748611</v>
      </c>
      <c r="H79" s="3">
        <v>341366669</v>
      </c>
      <c r="I79" s="3">
        <v>211358263</v>
      </c>
      <c r="J79" s="3">
        <v>211358263</v>
      </c>
      <c r="K79" s="3">
        <v>211358263</v>
      </c>
    </row>
    <row r="80" spans="1:11" ht="12.75" hidden="1">
      <c r="A80" s="1" t="s">
        <v>69</v>
      </c>
      <c r="B80" s="3">
        <v>111177126</v>
      </c>
      <c r="C80" s="3">
        <v>13733731</v>
      </c>
      <c r="D80" s="3">
        <v>211392505</v>
      </c>
      <c r="E80" s="3">
        <v>196459107</v>
      </c>
      <c r="F80" s="3">
        <v>211407272</v>
      </c>
      <c r="G80" s="3">
        <v>211407272</v>
      </c>
      <c r="H80" s="3">
        <v>400744214</v>
      </c>
      <c r="I80" s="3">
        <v>323793329</v>
      </c>
      <c r="J80" s="3">
        <v>435944210</v>
      </c>
      <c r="K80" s="3">
        <v>555386757</v>
      </c>
    </row>
    <row r="81" spans="1:11" ht="12.75" hidden="1">
      <c r="A81" s="1" t="s">
        <v>70</v>
      </c>
      <c r="B81" s="3">
        <v>9010634</v>
      </c>
      <c r="C81" s="3">
        <v>49167351</v>
      </c>
      <c r="D81" s="3">
        <v>32709181</v>
      </c>
      <c r="E81" s="3">
        <v>63555030</v>
      </c>
      <c r="F81" s="3">
        <v>36197559</v>
      </c>
      <c r="G81" s="3">
        <v>36197559</v>
      </c>
      <c r="H81" s="3">
        <v>82968224</v>
      </c>
      <c r="I81" s="3">
        <v>36197559</v>
      </c>
      <c r="J81" s="3">
        <v>36197559</v>
      </c>
      <c r="K81" s="3">
        <v>36197559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473338026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654766958</v>
      </c>
      <c r="J83" s="3">
        <v>696477564</v>
      </c>
      <c r="K83" s="3">
        <v>732933603</v>
      </c>
    </row>
    <row r="84" spans="1:11" ht="12.75" hidden="1">
      <c r="A84" s="1" t="s">
        <v>73</v>
      </c>
      <c r="B84" s="3">
        <v>0</v>
      </c>
      <c r="C84" s="3">
        <v>98886640</v>
      </c>
      <c r="D84" s="3">
        <v>0</v>
      </c>
      <c r="E84" s="3">
        <v>142980230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2137929</v>
      </c>
      <c r="C7" s="6">
        <v>2835809</v>
      </c>
      <c r="D7" s="23">
        <v>2944162</v>
      </c>
      <c r="E7" s="24">
        <v>1995000</v>
      </c>
      <c r="F7" s="6">
        <v>2615234</v>
      </c>
      <c r="G7" s="25">
        <v>2615234</v>
      </c>
      <c r="H7" s="26">
        <v>3307133</v>
      </c>
      <c r="I7" s="24">
        <v>2700000</v>
      </c>
      <c r="J7" s="6">
        <v>2821500</v>
      </c>
      <c r="K7" s="25">
        <v>2948468</v>
      </c>
    </row>
    <row r="8" spans="1:11" ht="13.5">
      <c r="A8" s="22" t="s">
        <v>21</v>
      </c>
      <c r="B8" s="6">
        <v>267281891</v>
      </c>
      <c r="C8" s="6">
        <v>263244374</v>
      </c>
      <c r="D8" s="23">
        <v>277892099</v>
      </c>
      <c r="E8" s="24">
        <v>301540826</v>
      </c>
      <c r="F8" s="6">
        <v>285870876</v>
      </c>
      <c r="G8" s="25">
        <v>285870876</v>
      </c>
      <c r="H8" s="26">
        <v>284348636</v>
      </c>
      <c r="I8" s="24">
        <v>313062190</v>
      </c>
      <c r="J8" s="6">
        <v>306032974</v>
      </c>
      <c r="K8" s="25">
        <v>315056798</v>
      </c>
    </row>
    <row r="9" spans="1:11" ht="13.5">
      <c r="A9" s="22" t="s">
        <v>22</v>
      </c>
      <c r="B9" s="6">
        <v>89744190</v>
      </c>
      <c r="C9" s="6">
        <v>85916254</v>
      </c>
      <c r="D9" s="23">
        <v>90701583</v>
      </c>
      <c r="E9" s="24">
        <v>102275355</v>
      </c>
      <c r="F9" s="6">
        <v>102228612</v>
      </c>
      <c r="G9" s="25">
        <v>102228612</v>
      </c>
      <c r="H9" s="26">
        <v>73801910</v>
      </c>
      <c r="I9" s="24">
        <v>102001059</v>
      </c>
      <c r="J9" s="6">
        <v>106591106</v>
      </c>
      <c r="K9" s="25">
        <v>111387706</v>
      </c>
    </row>
    <row r="10" spans="1:11" ht="25.5">
      <c r="A10" s="27" t="s">
        <v>86</v>
      </c>
      <c r="B10" s="28">
        <f>SUM(B5:B9)</f>
        <v>359164010</v>
      </c>
      <c r="C10" s="29">
        <f aca="true" t="shared" si="0" ref="C10:K10">SUM(C5:C9)</f>
        <v>351996437</v>
      </c>
      <c r="D10" s="30">
        <f t="shared" si="0"/>
        <v>371537844</v>
      </c>
      <c r="E10" s="28">
        <f t="shared" si="0"/>
        <v>405811181</v>
      </c>
      <c r="F10" s="29">
        <f t="shared" si="0"/>
        <v>390714722</v>
      </c>
      <c r="G10" s="31">
        <f t="shared" si="0"/>
        <v>390714722</v>
      </c>
      <c r="H10" s="32">
        <f t="shared" si="0"/>
        <v>361457679</v>
      </c>
      <c r="I10" s="28">
        <f t="shared" si="0"/>
        <v>417763249</v>
      </c>
      <c r="J10" s="29">
        <f t="shared" si="0"/>
        <v>415445580</v>
      </c>
      <c r="K10" s="31">
        <f t="shared" si="0"/>
        <v>429392972</v>
      </c>
    </row>
    <row r="11" spans="1:11" ht="13.5">
      <c r="A11" s="22" t="s">
        <v>23</v>
      </c>
      <c r="B11" s="6">
        <v>245454976</v>
      </c>
      <c r="C11" s="6">
        <v>255327164</v>
      </c>
      <c r="D11" s="23">
        <v>264063514</v>
      </c>
      <c r="E11" s="24">
        <v>276024667</v>
      </c>
      <c r="F11" s="6">
        <v>273798414</v>
      </c>
      <c r="G11" s="25">
        <v>273798414</v>
      </c>
      <c r="H11" s="26">
        <v>277980904</v>
      </c>
      <c r="I11" s="24">
        <v>274643831</v>
      </c>
      <c r="J11" s="6">
        <v>287002800</v>
      </c>
      <c r="K11" s="25">
        <v>299917925</v>
      </c>
    </row>
    <row r="12" spans="1:11" ht="13.5">
      <c r="A12" s="22" t="s">
        <v>24</v>
      </c>
      <c r="B12" s="6">
        <v>11499649</v>
      </c>
      <c r="C12" s="6">
        <v>12898448</v>
      </c>
      <c r="D12" s="23">
        <v>13431978</v>
      </c>
      <c r="E12" s="24">
        <v>14030631</v>
      </c>
      <c r="F12" s="6">
        <v>13871488</v>
      </c>
      <c r="G12" s="25">
        <v>13871488</v>
      </c>
      <c r="H12" s="26">
        <v>13379242</v>
      </c>
      <c r="I12" s="24">
        <v>14017808</v>
      </c>
      <c r="J12" s="6">
        <v>14648605</v>
      </c>
      <c r="K12" s="25">
        <v>15307796</v>
      </c>
    </row>
    <row r="13" spans="1:11" ht="13.5">
      <c r="A13" s="22" t="s">
        <v>87</v>
      </c>
      <c r="B13" s="6">
        <v>16230445</v>
      </c>
      <c r="C13" s="6">
        <v>25865755</v>
      </c>
      <c r="D13" s="23">
        <v>15714688</v>
      </c>
      <c r="E13" s="24">
        <v>11620103</v>
      </c>
      <c r="F13" s="6">
        <v>11271875</v>
      </c>
      <c r="G13" s="25">
        <v>11271875</v>
      </c>
      <c r="H13" s="26">
        <v>15562476</v>
      </c>
      <c r="I13" s="24">
        <v>11271875</v>
      </c>
      <c r="J13" s="6">
        <v>11779115</v>
      </c>
      <c r="K13" s="25">
        <v>12309172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7627839</v>
      </c>
      <c r="D15" s="23">
        <v>8223594</v>
      </c>
      <c r="E15" s="24">
        <v>7826678</v>
      </c>
      <c r="F15" s="6">
        <v>7538308</v>
      </c>
      <c r="G15" s="25">
        <v>7538308</v>
      </c>
      <c r="H15" s="26">
        <v>6962594</v>
      </c>
      <c r="I15" s="24">
        <v>6905145</v>
      </c>
      <c r="J15" s="6">
        <v>7215877</v>
      </c>
      <c r="K15" s="25">
        <v>7540593</v>
      </c>
    </row>
    <row r="16" spans="1:11" ht="13.5">
      <c r="A16" s="22" t="s">
        <v>21</v>
      </c>
      <c r="B16" s="6">
        <v>12370265</v>
      </c>
      <c r="C16" s="6">
        <v>10625460</v>
      </c>
      <c r="D16" s="23">
        <v>9560026</v>
      </c>
      <c r="E16" s="24">
        <v>25140500</v>
      </c>
      <c r="F16" s="6">
        <v>9048087</v>
      </c>
      <c r="G16" s="25">
        <v>9048087</v>
      </c>
      <c r="H16" s="26">
        <v>8366123</v>
      </c>
      <c r="I16" s="24">
        <v>27973000</v>
      </c>
      <c r="J16" s="6">
        <v>11454000</v>
      </c>
      <c r="K16" s="25">
        <v>12027000</v>
      </c>
    </row>
    <row r="17" spans="1:11" ht="13.5">
      <c r="A17" s="22" t="s">
        <v>27</v>
      </c>
      <c r="B17" s="6">
        <v>106431450</v>
      </c>
      <c r="C17" s="6">
        <v>135173496</v>
      </c>
      <c r="D17" s="23">
        <v>109178052</v>
      </c>
      <c r="E17" s="24">
        <v>94419762</v>
      </c>
      <c r="F17" s="6">
        <v>85722097</v>
      </c>
      <c r="G17" s="25">
        <v>85722097</v>
      </c>
      <c r="H17" s="26">
        <v>89863339</v>
      </c>
      <c r="I17" s="24">
        <v>82449512</v>
      </c>
      <c r="J17" s="6">
        <v>86183312</v>
      </c>
      <c r="K17" s="25">
        <v>90078699</v>
      </c>
    </row>
    <row r="18" spans="1:11" ht="13.5">
      <c r="A18" s="33" t="s">
        <v>28</v>
      </c>
      <c r="B18" s="34">
        <f>SUM(B11:B17)</f>
        <v>391986785</v>
      </c>
      <c r="C18" s="35">
        <f aca="true" t="shared" si="1" ref="C18:K18">SUM(C11:C17)</f>
        <v>447518162</v>
      </c>
      <c r="D18" s="36">
        <f t="shared" si="1"/>
        <v>420171852</v>
      </c>
      <c r="E18" s="34">
        <f t="shared" si="1"/>
        <v>429062341</v>
      </c>
      <c r="F18" s="35">
        <f t="shared" si="1"/>
        <v>401250269</v>
      </c>
      <c r="G18" s="37">
        <f t="shared" si="1"/>
        <v>401250269</v>
      </c>
      <c r="H18" s="38">
        <f t="shared" si="1"/>
        <v>412114678</v>
      </c>
      <c r="I18" s="34">
        <f t="shared" si="1"/>
        <v>417261171</v>
      </c>
      <c r="J18" s="35">
        <f t="shared" si="1"/>
        <v>418283709</v>
      </c>
      <c r="K18" s="37">
        <f t="shared" si="1"/>
        <v>437181185</v>
      </c>
    </row>
    <row r="19" spans="1:11" ht="13.5">
      <c r="A19" s="33" t="s">
        <v>29</v>
      </c>
      <c r="B19" s="39">
        <f>+B10-B18</f>
        <v>-32822775</v>
      </c>
      <c r="C19" s="40">
        <f aca="true" t="shared" si="2" ref="C19:K19">+C10-C18</f>
        <v>-95521725</v>
      </c>
      <c r="D19" s="41">
        <f t="shared" si="2"/>
        <v>-48634008</v>
      </c>
      <c r="E19" s="39">
        <f t="shared" si="2"/>
        <v>-23251160</v>
      </c>
      <c r="F19" s="40">
        <f t="shared" si="2"/>
        <v>-10535547</v>
      </c>
      <c r="G19" s="42">
        <f t="shared" si="2"/>
        <v>-10535547</v>
      </c>
      <c r="H19" s="43">
        <f t="shared" si="2"/>
        <v>-50656999</v>
      </c>
      <c r="I19" s="39">
        <f t="shared" si="2"/>
        <v>502078</v>
      </c>
      <c r="J19" s="40">
        <f t="shared" si="2"/>
        <v>-2838129</v>
      </c>
      <c r="K19" s="42">
        <f t="shared" si="2"/>
        <v>-7788213</v>
      </c>
    </row>
    <row r="20" spans="1:11" ht="25.5">
      <c r="A20" s="44" t="s">
        <v>30</v>
      </c>
      <c r="B20" s="45">
        <v>0</v>
      </c>
      <c r="C20" s="46">
        <v>6171000</v>
      </c>
      <c r="D20" s="47">
        <v>0</v>
      </c>
      <c r="E20" s="45">
        <v>0</v>
      </c>
      <c r="F20" s="46">
        <v>788950</v>
      </c>
      <c r="G20" s="48">
        <v>788950</v>
      </c>
      <c r="H20" s="49">
        <v>38950</v>
      </c>
      <c r="I20" s="45">
        <v>0</v>
      </c>
      <c r="J20" s="46">
        <v>0</v>
      </c>
      <c r="K20" s="48">
        <v>0</v>
      </c>
    </row>
    <row r="21" spans="1:11" ht="63.75">
      <c r="A21" s="50" t="s">
        <v>88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-32822775</v>
      </c>
      <c r="C22" s="58">
        <f aca="true" t="shared" si="3" ref="C22:K22">SUM(C19:C21)</f>
        <v>-89350725</v>
      </c>
      <c r="D22" s="59">
        <f t="shared" si="3"/>
        <v>-48634008</v>
      </c>
      <c r="E22" s="57">
        <f t="shared" si="3"/>
        <v>-23251160</v>
      </c>
      <c r="F22" s="58">
        <f t="shared" si="3"/>
        <v>-9746597</v>
      </c>
      <c r="G22" s="60">
        <f t="shared" si="3"/>
        <v>-9746597</v>
      </c>
      <c r="H22" s="61">
        <f t="shared" si="3"/>
        <v>-50618049</v>
      </c>
      <c r="I22" s="57">
        <f t="shared" si="3"/>
        <v>502078</v>
      </c>
      <c r="J22" s="58">
        <f t="shared" si="3"/>
        <v>-2838129</v>
      </c>
      <c r="K22" s="60">
        <f t="shared" si="3"/>
        <v>-7788213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-32822775</v>
      </c>
      <c r="C24" s="40">
        <f aca="true" t="shared" si="4" ref="C24:K24">SUM(C22:C23)</f>
        <v>-89350725</v>
      </c>
      <c r="D24" s="41">
        <f t="shared" si="4"/>
        <v>-48634008</v>
      </c>
      <c r="E24" s="39">
        <f t="shared" si="4"/>
        <v>-23251160</v>
      </c>
      <c r="F24" s="40">
        <f t="shared" si="4"/>
        <v>-9746597</v>
      </c>
      <c r="G24" s="42">
        <f t="shared" si="4"/>
        <v>-9746597</v>
      </c>
      <c r="H24" s="43">
        <f t="shared" si="4"/>
        <v>-50618049</v>
      </c>
      <c r="I24" s="39">
        <f t="shared" si="4"/>
        <v>502078</v>
      </c>
      <c r="J24" s="40">
        <f t="shared" si="4"/>
        <v>-2838129</v>
      </c>
      <c r="K24" s="42">
        <f t="shared" si="4"/>
        <v>-7788213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5648505</v>
      </c>
      <c r="C27" s="7">
        <v>3125963</v>
      </c>
      <c r="D27" s="69">
        <v>3529932</v>
      </c>
      <c r="E27" s="70">
        <v>1750000</v>
      </c>
      <c r="F27" s="7">
        <v>2282713</v>
      </c>
      <c r="G27" s="71">
        <v>2282713</v>
      </c>
      <c r="H27" s="72">
        <v>660410</v>
      </c>
      <c r="I27" s="70">
        <v>2150000</v>
      </c>
      <c r="J27" s="7">
        <v>2246750</v>
      </c>
      <c r="K27" s="71">
        <v>2347854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788950</v>
      </c>
      <c r="G28" s="25">
        <v>788950</v>
      </c>
      <c r="H28" s="26">
        <v>38950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5648505</v>
      </c>
      <c r="C31" s="6">
        <v>0</v>
      </c>
      <c r="D31" s="23">
        <v>3529932</v>
      </c>
      <c r="E31" s="24">
        <v>1750000</v>
      </c>
      <c r="F31" s="6">
        <v>1493763</v>
      </c>
      <c r="G31" s="25">
        <v>1493763</v>
      </c>
      <c r="H31" s="26">
        <v>621460</v>
      </c>
      <c r="I31" s="24">
        <v>2150000</v>
      </c>
      <c r="J31" s="6">
        <v>2246750</v>
      </c>
      <c r="K31" s="25">
        <v>2347854</v>
      </c>
    </row>
    <row r="32" spans="1:11" ht="13.5">
      <c r="A32" s="33" t="s">
        <v>37</v>
      </c>
      <c r="B32" s="7">
        <f>SUM(B28:B31)</f>
        <v>5648505</v>
      </c>
      <c r="C32" s="7">
        <f aca="true" t="shared" si="5" ref="C32:K32">SUM(C28:C31)</f>
        <v>0</v>
      </c>
      <c r="D32" s="69">
        <f t="shared" si="5"/>
        <v>3529932</v>
      </c>
      <c r="E32" s="70">
        <f t="shared" si="5"/>
        <v>1750000</v>
      </c>
      <c r="F32" s="7">
        <f t="shared" si="5"/>
        <v>2282713</v>
      </c>
      <c r="G32" s="71">
        <f t="shared" si="5"/>
        <v>2282713</v>
      </c>
      <c r="H32" s="72">
        <f t="shared" si="5"/>
        <v>660410</v>
      </c>
      <c r="I32" s="70">
        <f t="shared" si="5"/>
        <v>2150000</v>
      </c>
      <c r="J32" s="7">
        <f t="shared" si="5"/>
        <v>2246750</v>
      </c>
      <c r="K32" s="71">
        <f t="shared" si="5"/>
        <v>2347854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60022422</v>
      </c>
      <c r="C35" s="6">
        <v>-32766246</v>
      </c>
      <c r="D35" s="23">
        <v>49118509</v>
      </c>
      <c r="E35" s="24">
        <v>29519960</v>
      </c>
      <c r="F35" s="6">
        <v>78076410</v>
      </c>
      <c r="G35" s="25">
        <v>78076410</v>
      </c>
      <c r="H35" s="26">
        <v>20747886</v>
      </c>
      <c r="I35" s="24">
        <v>24512454</v>
      </c>
      <c r="J35" s="6">
        <v>25615514</v>
      </c>
      <c r="K35" s="25">
        <v>26768212</v>
      </c>
    </row>
    <row r="36" spans="1:11" ht="13.5">
      <c r="A36" s="22" t="s">
        <v>40</v>
      </c>
      <c r="B36" s="6">
        <v>133340745</v>
      </c>
      <c r="C36" s="6">
        <v>-22352015</v>
      </c>
      <c r="D36" s="23">
        <v>112826863</v>
      </c>
      <c r="E36" s="24">
        <v>105431747</v>
      </c>
      <c r="F36" s="6">
        <v>105964460</v>
      </c>
      <c r="G36" s="25">
        <v>105964460</v>
      </c>
      <c r="H36" s="26">
        <v>97023458</v>
      </c>
      <c r="I36" s="24">
        <v>99012585</v>
      </c>
      <c r="J36" s="6">
        <v>96226200</v>
      </c>
      <c r="K36" s="25">
        <v>100556377</v>
      </c>
    </row>
    <row r="37" spans="1:11" ht="13.5">
      <c r="A37" s="22" t="s">
        <v>41</v>
      </c>
      <c r="B37" s="6">
        <v>161860068</v>
      </c>
      <c r="C37" s="6">
        <v>16465780</v>
      </c>
      <c r="D37" s="23">
        <v>252785552</v>
      </c>
      <c r="E37" s="24">
        <v>125960873</v>
      </c>
      <c r="F37" s="6">
        <v>144383948</v>
      </c>
      <c r="G37" s="25">
        <v>144383948</v>
      </c>
      <c r="H37" s="26">
        <v>195733283</v>
      </c>
      <c r="I37" s="24">
        <v>128280000</v>
      </c>
      <c r="J37" s="6">
        <v>134052600</v>
      </c>
      <c r="K37" s="25">
        <v>140084967</v>
      </c>
    </row>
    <row r="38" spans="1:11" ht="13.5">
      <c r="A38" s="22" t="s">
        <v>42</v>
      </c>
      <c r="B38" s="6">
        <v>0</v>
      </c>
      <c r="C38" s="6">
        <v>2254873</v>
      </c>
      <c r="D38" s="23">
        <v>23732414</v>
      </c>
      <c r="E38" s="24">
        <v>22852190</v>
      </c>
      <c r="F38" s="6">
        <v>22852190</v>
      </c>
      <c r="G38" s="25">
        <v>22852190</v>
      </c>
      <c r="H38" s="26">
        <v>28253973</v>
      </c>
      <c r="I38" s="24">
        <v>24000000</v>
      </c>
      <c r="J38" s="6">
        <v>25080000</v>
      </c>
      <c r="K38" s="25">
        <v>26208600</v>
      </c>
    </row>
    <row r="39" spans="1:11" ht="13.5">
      <c r="A39" s="22" t="s">
        <v>43</v>
      </c>
      <c r="B39" s="6">
        <v>31503099</v>
      </c>
      <c r="C39" s="6">
        <v>15511787</v>
      </c>
      <c r="D39" s="23">
        <v>-90864047</v>
      </c>
      <c r="E39" s="24">
        <v>9389804</v>
      </c>
      <c r="F39" s="6">
        <v>26551329</v>
      </c>
      <c r="G39" s="25">
        <v>26551329</v>
      </c>
      <c r="H39" s="26">
        <v>-106215915</v>
      </c>
      <c r="I39" s="24">
        <v>-28754961</v>
      </c>
      <c r="J39" s="6">
        <v>-37290886</v>
      </c>
      <c r="K39" s="25">
        <v>-38968978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18307715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-1407870</v>
      </c>
      <c r="J42" s="6">
        <v>3292345</v>
      </c>
      <c r="K42" s="25">
        <v>3440501</v>
      </c>
    </row>
    <row r="43" spans="1:11" ht="13.5">
      <c r="A43" s="22" t="s">
        <v>46</v>
      </c>
      <c r="B43" s="6">
        <v>-5336751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-2150000</v>
      </c>
      <c r="J43" s="6">
        <v>-2246750</v>
      </c>
      <c r="K43" s="25">
        <v>-2347854</v>
      </c>
    </row>
    <row r="44" spans="1:11" ht="13.5">
      <c r="A44" s="22" t="s">
        <v>47</v>
      </c>
      <c r="B44" s="6">
        <v>0</v>
      </c>
      <c r="C44" s="6">
        <v>116290</v>
      </c>
      <c r="D44" s="23">
        <v>135720</v>
      </c>
      <c r="E44" s="24">
        <v>5400</v>
      </c>
      <c r="F44" s="6">
        <v>-5400</v>
      </c>
      <c r="G44" s="25">
        <v>-5400</v>
      </c>
      <c r="H44" s="26">
        <v>117439</v>
      </c>
      <c r="I44" s="24">
        <v>-172010</v>
      </c>
      <c r="J44" s="6">
        <v>3600</v>
      </c>
      <c r="K44" s="25">
        <v>3762</v>
      </c>
    </row>
    <row r="45" spans="1:11" ht="13.5">
      <c r="A45" s="33" t="s">
        <v>48</v>
      </c>
      <c r="B45" s="7">
        <v>21873672</v>
      </c>
      <c r="C45" s="7">
        <v>116290</v>
      </c>
      <c r="D45" s="69">
        <v>16963893</v>
      </c>
      <c r="E45" s="70">
        <v>27050734</v>
      </c>
      <c r="F45" s="7">
        <v>27039934</v>
      </c>
      <c r="G45" s="71">
        <v>27039934</v>
      </c>
      <c r="H45" s="72">
        <v>21621741</v>
      </c>
      <c r="I45" s="70">
        <v>23315454</v>
      </c>
      <c r="J45" s="7">
        <v>24364649</v>
      </c>
      <c r="K45" s="71">
        <v>25461058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21873671</v>
      </c>
      <c r="C48" s="6">
        <v>-5048900</v>
      </c>
      <c r="D48" s="23">
        <v>21504303</v>
      </c>
      <c r="E48" s="24">
        <v>27045334</v>
      </c>
      <c r="F48" s="6">
        <v>27045334</v>
      </c>
      <c r="G48" s="25">
        <v>27045334</v>
      </c>
      <c r="H48" s="26">
        <v>16130871</v>
      </c>
      <c r="I48" s="24">
        <v>23315454</v>
      </c>
      <c r="J48" s="6">
        <v>24364649</v>
      </c>
      <c r="K48" s="25">
        <v>25461058</v>
      </c>
    </row>
    <row r="49" spans="1:11" ht="13.5">
      <c r="A49" s="22" t="s">
        <v>51</v>
      </c>
      <c r="B49" s="6">
        <f>+B75</f>
        <v>42137135.01431033</v>
      </c>
      <c r="C49" s="6">
        <f aca="true" t="shared" si="6" ref="C49:K49">+C75</f>
        <v>16349490</v>
      </c>
      <c r="D49" s="23">
        <f t="shared" si="6"/>
        <v>252533542</v>
      </c>
      <c r="E49" s="24">
        <f t="shared" si="6"/>
        <v>125703463</v>
      </c>
      <c r="F49" s="6">
        <f t="shared" si="6"/>
        <v>144131938</v>
      </c>
      <c r="G49" s="25">
        <f t="shared" si="6"/>
        <v>144131938</v>
      </c>
      <c r="H49" s="26">
        <f t="shared" si="6"/>
        <v>195363834</v>
      </c>
      <c r="I49" s="24">
        <f t="shared" si="6"/>
        <v>127158570.60194121</v>
      </c>
      <c r="J49" s="6">
        <f t="shared" si="6"/>
        <v>132880706.27901939</v>
      </c>
      <c r="K49" s="25">
        <f t="shared" si="6"/>
        <v>138860338.05646646</v>
      </c>
    </row>
    <row r="50" spans="1:11" ht="13.5">
      <c r="A50" s="33" t="s">
        <v>52</v>
      </c>
      <c r="B50" s="7">
        <f>+B48-B49</f>
        <v>-20263464.01431033</v>
      </c>
      <c r="C50" s="7">
        <f aca="true" t="shared" si="7" ref="C50:K50">+C48-C49</f>
        <v>-21398390</v>
      </c>
      <c r="D50" s="69">
        <f t="shared" si="7"/>
        <v>-231029239</v>
      </c>
      <c r="E50" s="70">
        <f t="shared" si="7"/>
        <v>-98658129</v>
      </c>
      <c r="F50" s="7">
        <f t="shared" si="7"/>
        <v>-117086604</v>
      </c>
      <c r="G50" s="71">
        <f t="shared" si="7"/>
        <v>-117086604</v>
      </c>
      <c r="H50" s="72">
        <f t="shared" si="7"/>
        <v>-179232963</v>
      </c>
      <c r="I50" s="70">
        <f t="shared" si="7"/>
        <v>-103843116.60194121</v>
      </c>
      <c r="J50" s="7">
        <f t="shared" si="7"/>
        <v>-108516057.27901939</v>
      </c>
      <c r="K50" s="71">
        <f t="shared" si="7"/>
        <v>-113399280.05646646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133341155</v>
      </c>
      <c r="C53" s="6">
        <v>-22352015</v>
      </c>
      <c r="D53" s="23">
        <v>112826863</v>
      </c>
      <c r="E53" s="24">
        <v>105431747</v>
      </c>
      <c r="F53" s="6">
        <v>105964460</v>
      </c>
      <c r="G53" s="25">
        <v>105964460</v>
      </c>
      <c r="H53" s="26">
        <v>97023458</v>
      </c>
      <c r="I53" s="24">
        <v>99012585</v>
      </c>
      <c r="J53" s="6">
        <v>96226200</v>
      </c>
      <c r="K53" s="25">
        <v>100556377</v>
      </c>
    </row>
    <row r="54" spans="1:11" ht="13.5">
      <c r="A54" s="22" t="s">
        <v>55</v>
      </c>
      <c r="B54" s="6">
        <v>16230445</v>
      </c>
      <c r="C54" s="6">
        <v>0</v>
      </c>
      <c r="D54" s="23">
        <v>15714688</v>
      </c>
      <c r="E54" s="24">
        <v>11620103</v>
      </c>
      <c r="F54" s="6">
        <v>11271875</v>
      </c>
      <c r="G54" s="25">
        <v>11271875</v>
      </c>
      <c r="H54" s="26">
        <v>15562476</v>
      </c>
      <c r="I54" s="24">
        <v>11271875</v>
      </c>
      <c r="J54" s="6">
        <v>11779115</v>
      </c>
      <c r="K54" s="25">
        <v>12309172</v>
      </c>
    </row>
    <row r="55" spans="1:11" ht="13.5">
      <c r="A55" s="22" t="s">
        <v>56</v>
      </c>
      <c r="B55" s="6">
        <v>0</v>
      </c>
      <c r="C55" s="6">
        <v>2243571</v>
      </c>
      <c r="D55" s="23">
        <v>3172688</v>
      </c>
      <c r="E55" s="24">
        <v>1750000</v>
      </c>
      <c r="F55" s="6">
        <v>932713</v>
      </c>
      <c r="G55" s="25">
        <v>932713</v>
      </c>
      <c r="H55" s="26">
        <v>582182</v>
      </c>
      <c r="I55" s="24">
        <v>800000</v>
      </c>
      <c r="J55" s="6">
        <v>836000</v>
      </c>
      <c r="K55" s="25">
        <v>873620</v>
      </c>
    </row>
    <row r="56" spans="1:11" ht="13.5">
      <c r="A56" s="22" t="s">
        <v>57</v>
      </c>
      <c r="B56" s="6">
        <v>5261040</v>
      </c>
      <c r="C56" s="6">
        <v>8276694</v>
      </c>
      <c r="D56" s="23">
        <v>12194946</v>
      </c>
      <c r="E56" s="24">
        <v>9410497</v>
      </c>
      <c r="F56" s="6">
        <v>9002908</v>
      </c>
      <c r="G56" s="25">
        <v>9002908</v>
      </c>
      <c r="H56" s="26">
        <v>8517214</v>
      </c>
      <c r="I56" s="24">
        <v>8887908</v>
      </c>
      <c r="J56" s="6">
        <v>9287864</v>
      </c>
      <c r="K56" s="25">
        <v>9705819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3.1677971353911603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1.0013744212103666</v>
      </c>
      <c r="J70" s="5">
        <f t="shared" si="8"/>
        <v>1.001374421218824</v>
      </c>
      <c r="K70" s="5">
        <f t="shared" si="8"/>
        <v>1.0013744257171553</v>
      </c>
    </row>
    <row r="71" spans="1:11" ht="12.75" hidden="1">
      <c r="A71" s="2" t="s">
        <v>92</v>
      </c>
      <c r="B71" s="2">
        <f>+B83</f>
        <v>284291388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102001059</v>
      </c>
      <c r="J71" s="2">
        <f t="shared" si="9"/>
        <v>106591106</v>
      </c>
      <c r="K71" s="2">
        <f t="shared" si="9"/>
        <v>111387706</v>
      </c>
    </row>
    <row r="72" spans="1:11" ht="12.75" hidden="1">
      <c r="A72" s="2" t="s">
        <v>93</v>
      </c>
      <c r="B72" s="2">
        <f>+B77</f>
        <v>89744190</v>
      </c>
      <c r="C72" s="2">
        <f aca="true" t="shared" si="10" ref="C72:K72">+C77</f>
        <v>85828513</v>
      </c>
      <c r="D72" s="2">
        <f t="shared" si="10"/>
        <v>90634087</v>
      </c>
      <c r="E72" s="2">
        <f t="shared" si="10"/>
        <v>102135355</v>
      </c>
      <c r="F72" s="2">
        <f t="shared" si="10"/>
        <v>102088612</v>
      </c>
      <c r="G72" s="2">
        <f t="shared" si="10"/>
        <v>102088612</v>
      </c>
      <c r="H72" s="2">
        <f t="shared" si="10"/>
        <v>73753977</v>
      </c>
      <c r="I72" s="2">
        <f t="shared" si="10"/>
        <v>101861059</v>
      </c>
      <c r="J72" s="2">
        <f t="shared" si="10"/>
        <v>106444806</v>
      </c>
      <c r="K72" s="2">
        <f t="shared" si="10"/>
        <v>111234822</v>
      </c>
    </row>
    <row r="73" spans="1:11" ht="12.75" hidden="1">
      <c r="A73" s="2" t="s">
        <v>94</v>
      </c>
      <c r="B73" s="2">
        <f>+B74</f>
        <v>-32085794.000000004</v>
      </c>
      <c r="C73" s="2">
        <f aca="true" t="shared" si="11" ref="C73:K73">+(C78+C80+C81+C82)-(B78+B80+B81+B82)</f>
        <v>-65313906</v>
      </c>
      <c r="D73" s="2">
        <f t="shared" si="11"/>
        <v>54630579</v>
      </c>
      <c r="E73" s="2">
        <f t="shared" si="11"/>
        <v>-24793608</v>
      </c>
      <c r="F73" s="2">
        <f>+(F78+F80+F81+F82)-(D78+D80+D81+D82)</f>
        <v>23762842</v>
      </c>
      <c r="G73" s="2">
        <f>+(G78+G80+G81+G82)-(D78+D80+D81+D82)</f>
        <v>23762842</v>
      </c>
      <c r="H73" s="2">
        <f>+(H78+H80+H81+H82)-(D78+D80+D81+D82)</f>
        <v>-22966830</v>
      </c>
      <c r="I73" s="2">
        <f>+(I78+I80+I81+I82)-(E78+E80+E81+E82)</f>
        <v>-1276815</v>
      </c>
      <c r="J73" s="2">
        <f t="shared" si="11"/>
        <v>46800</v>
      </c>
      <c r="K73" s="2">
        <f t="shared" si="11"/>
        <v>48906</v>
      </c>
    </row>
    <row r="74" spans="1:11" ht="12.75" hidden="1">
      <c r="A74" s="2" t="s">
        <v>95</v>
      </c>
      <c r="B74" s="2">
        <f>+TREND(C74:E74)</f>
        <v>-32085794.000000004</v>
      </c>
      <c r="C74" s="2">
        <f>+C73</f>
        <v>-65313906</v>
      </c>
      <c r="D74" s="2">
        <f aca="true" t="shared" si="12" ref="D74:K74">+D73</f>
        <v>54630579</v>
      </c>
      <c r="E74" s="2">
        <f t="shared" si="12"/>
        <v>-24793608</v>
      </c>
      <c r="F74" s="2">
        <f t="shared" si="12"/>
        <v>23762842</v>
      </c>
      <c r="G74" s="2">
        <f t="shared" si="12"/>
        <v>23762842</v>
      </c>
      <c r="H74" s="2">
        <f t="shared" si="12"/>
        <v>-22966830</v>
      </c>
      <c r="I74" s="2">
        <f t="shared" si="12"/>
        <v>-1276815</v>
      </c>
      <c r="J74" s="2">
        <f t="shared" si="12"/>
        <v>46800</v>
      </c>
      <c r="K74" s="2">
        <f t="shared" si="12"/>
        <v>48906</v>
      </c>
    </row>
    <row r="75" spans="1:11" ht="12.75" hidden="1">
      <c r="A75" s="2" t="s">
        <v>96</v>
      </c>
      <c r="B75" s="2">
        <f>+B84-(((B80+B81+B78)*B70)-B79)</f>
        <v>42137135.01431033</v>
      </c>
      <c r="C75" s="2">
        <f aca="true" t="shared" si="13" ref="C75:K75">+C84-(((C80+C81+C78)*C70)-C79)</f>
        <v>16349490</v>
      </c>
      <c r="D75" s="2">
        <f t="shared" si="13"/>
        <v>252533542</v>
      </c>
      <c r="E75" s="2">
        <f t="shared" si="13"/>
        <v>125703463</v>
      </c>
      <c r="F75" s="2">
        <f t="shared" si="13"/>
        <v>144131938</v>
      </c>
      <c r="G75" s="2">
        <f t="shared" si="13"/>
        <v>144131938</v>
      </c>
      <c r="H75" s="2">
        <f t="shared" si="13"/>
        <v>195363834</v>
      </c>
      <c r="I75" s="2">
        <f t="shared" si="13"/>
        <v>127158570.60194121</v>
      </c>
      <c r="J75" s="2">
        <f t="shared" si="13"/>
        <v>132880706.27901939</v>
      </c>
      <c r="K75" s="2">
        <f t="shared" si="13"/>
        <v>138860338.05646646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89744190</v>
      </c>
      <c r="C77" s="3">
        <v>85828513</v>
      </c>
      <c r="D77" s="3">
        <v>90634087</v>
      </c>
      <c r="E77" s="3">
        <v>102135355</v>
      </c>
      <c r="F77" s="3">
        <v>102088612</v>
      </c>
      <c r="G77" s="3">
        <v>102088612</v>
      </c>
      <c r="H77" s="3">
        <v>73753977</v>
      </c>
      <c r="I77" s="3">
        <v>101861059</v>
      </c>
      <c r="J77" s="3">
        <v>106444806</v>
      </c>
      <c r="K77" s="3">
        <v>111234822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161860068</v>
      </c>
      <c r="C79" s="3">
        <v>16349490</v>
      </c>
      <c r="D79" s="3">
        <v>252533542</v>
      </c>
      <c r="E79" s="3">
        <v>125703463</v>
      </c>
      <c r="F79" s="3">
        <v>144131938</v>
      </c>
      <c r="G79" s="3">
        <v>144131938</v>
      </c>
      <c r="H79" s="3">
        <v>195363834</v>
      </c>
      <c r="I79" s="3">
        <v>128200000</v>
      </c>
      <c r="J79" s="3">
        <v>133969000</v>
      </c>
      <c r="K79" s="3">
        <v>139997605</v>
      </c>
    </row>
    <row r="80" spans="1:11" ht="12.75" hidden="1">
      <c r="A80" s="1" t="s">
        <v>69</v>
      </c>
      <c r="B80" s="3">
        <v>0</v>
      </c>
      <c r="C80" s="3">
        <v>36769</v>
      </c>
      <c r="D80" s="3">
        <v>7048022</v>
      </c>
      <c r="E80" s="3">
        <v>304802</v>
      </c>
      <c r="F80" s="3">
        <v>6991124</v>
      </c>
      <c r="G80" s="3">
        <v>6991124</v>
      </c>
      <c r="H80" s="3">
        <v>1618436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37793750</v>
      </c>
      <c r="C81" s="3">
        <v>-27556925</v>
      </c>
      <c r="D81" s="3">
        <v>20062401</v>
      </c>
      <c r="E81" s="3">
        <v>2012013</v>
      </c>
      <c r="F81" s="3">
        <v>43882141</v>
      </c>
      <c r="G81" s="3">
        <v>43882141</v>
      </c>
      <c r="H81" s="3">
        <v>2525157</v>
      </c>
      <c r="I81" s="3">
        <v>1040000</v>
      </c>
      <c r="J81" s="3">
        <v>1086800</v>
      </c>
      <c r="K81" s="3">
        <v>1135706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284291388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102001059</v>
      </c>
      <c r="J83" s="3">
        <v>106591106</v>
      </c>
      <c r="K83" s="3">
        <v>111387706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468861894</v>
      </c>
      <c r="C5" s="6">
        <v>498821026</v>
      </c>
      <c r="D5" s="23">
        <v>529304774</v>
      </c>
      <c r="E5" s="24">
        <v>576921582</v>
      </c>
      <c r="F5" s="6">
        <v>561316870</v>
      </c>
      <c r="G5" s="25">
        <v>561316870</v>
      </c>
      <c r="H5" s="26">
        <v>447754674</v>
      </c>
      <c r="I5" s="24">
        <v>578156378</v>
      </c>
      <c r="J5" s="6">
        <v>608220511</v>
      </c>
      <c r="K5" s="25">
        <v>637415095</v>
      </c>
    </row>
    <row r="6" spans="1:11" ht="13.5">
      <c r="A6" s="22" t="s">
        <v>19</v>
      </c>
      <c r="B6" s="6">
        <v>1399953811</v>
      </c>
      <c r="C6" s="6">
        <v>1591308510</v>
      </c>
      <c r="D6" s="23">
        <v>1569173508</v>
      </c>
      <c r="E6" s="24">
        <v>1663380103</v>
      </c>
      <c r="F6" s="6">
        <v>1824899452</v>
      </c>
      <c r="G6" s="25">
        <v>1824899452</v>
      </c>
      <c r="H6" s="26">
        <v>1569596295</v>
      </c>
      <c r="I6" s="24">
        <v>1940900272</v>
      </c>
      <c r="J6" s="6">
        <v>2041827092</v>
      </c>
      <c r="K6" s="25">
        <v>2139834790</v>
      </c>
    </row>
    <row r="7" spans="1:11" ht="13.5">
      <c r="A7" s="22" t="s">
        <v>20</v>
      </c>
      <c r="B7" s="6">
        <v>13604705</v>
      </c>
      <c r="C7" s="6">
        <v>8524831</v>
      </c>
      <c r="D7" s="23">
        <v>5124547</v>
      </c>
      <c r="E7" s="24">
        <v>7389907</v>
      </c>
      <c r="F7" s="6">
        <v>7389907</v>
      </c>
      <c r="G7" s="25">
        <v>7389907</v>
      </c>
      <c r="H7" s="26">
        <v>1644447</v>
      </c>
      <c r="I7" s="24">
        <v>7833302</v>
      </c>
      <c r="J7" s="6">
        <v>8209300</v>
      </c>
      <c r="K7" s="25">
        <v>8603347</v>
      </c>
    </row>
    <row r="8" spans="1:11" ht="13.5">
      <c r="A8" s="22" t="s">
        <v>21</v>
      </c>
      <c r="B8" s="6">
        <v>298893743</v>
      </c>
      <c r="C8" s="6">
        <v>494237518</v>
      </c>
      <c r="D8" s="23">
        <v>389862618</v>
      </c>
      <c r="E8" s="24">
        <v>434121497</v>
      </c>
      <c r="F8" s="6">
        <v>448752567</v>
      </c>
      <c r="G8" s="25">
        <v>448752567</v>
      </c>
      <c r="H8" s="26">
        <v>92460464</v>
      </c>
      <c r="I8" s="24">
        <v>540205076</v>
      </c>
      <c r="J8" s="6">
        <v>518240936</v>
      </c>
      <c r="K8" s="25">
        <v>566393600</v>
      </c>
    </row>
    <row r="9" spans="1:11" ht="13.5">
      <c r="A9" s="22" t="s">
        <v>22</v>
      </c>
      <c r="B9" s="6">
        <v>208029537</v>
      </c>
      <c r="C9" s="6">
        <v>419377274</v>
      </c>
      <c r="D9" s="23">
        <v>208237665</v>
      </c>
      <c r="E9" s="24">
        <v>375108346</v>
      </c>
      <c r="F9" s="6">
        <v>274432632</v>
      </c>
      <c r="G9" s="25">
        <v>274432632</v>
      </c>
      <c r="H9" s="26">
        <v>78882230</v>
      </c>
      <c r="I9" s="24">
        <v>265976431</v>
      </c>
      <c r="J9" s="6">
        <v>257409147</v>
      </c>
      <c r="K9" s="25">
        <v>269764779</v>
      </c>
    </row>
    <row r="10" spans="1:11" ht="25.5">
      <c r="A10" s="27" t="s">
        <v>86</v>
      </c>
      <c r="B10" s="28">
        <f>SUM(B5:B9)</f>
        <v>2389343690</v>
      </c>
      <c r="C10" s="29">
        <f aca="true" t="shared" si="0" ref="C10:K10">SUM(C5:C9)</f>
        <v>3012269159</v>
      </c>
      <c r="D10" s="30">
        <f t="shared" si="0"/>
        <v>2701703112</v>
      </c>
      <c r="E10" s="28">
        <f t="shared" si="0"/>
        <v>3056921435</v>
      </c>
      <c r="F10" s="29">
        <f t="shared" si="0"/>
        <v>3116791428</v>
      </c>
      <c r="G10" s="31">
        <f t="shared" si="0"/>
        <v>3116791428</v>
      </c>
      <c r="H10" s="32">
        <f t="shared" si="0"/>
        <v>2190338110</v>
      </c>
      <c r="I10" s="28">
        <f t="shared" si="0"/>
        <v>3333071459</v>
      </c>
      <c r="J10" s="29">
        <f t="shared" si="0"/>
        <v>3433906986</v>
      </c>
      <c r="K10" s="31">
        <f t="shared" si="0"/>
        <v>3622011611</v>
      </c>
    </row>
    <row r="11" spans="1:11" ht="13.5">
      <c r="A11" s="22" t="s">
        <v>23</v>
      </c>
      <c r="B11" s="6">
        <v>642851821</v>
      </c>
      <c r="C11" s="6">
        <v>711587624</v>
      </c>
      <c r="D11" s="23">
        <v>751608306</v>
      </c>
      <c r="E11" s="24">
        <v>801631894</v>
      </c>
      <c r="F11" s="6">
        <v>865275848</v>
      </c>
      <c r="G11" s="25">
        <v>865275848</v>
      </c>
      <c r="H11" s="26">
        <v>-725238408</v>
      </c>
      <c r="I11" s="24">
        <v>910616153</v>
      </c>
      <c r="J11" s="6">
        <v>954536484</v>
      </c>
      <c r="K11" s="25">
        <v>998170839</v>
      </c>
    </row>
    <row r="12" spans="1:11" ht="13.5">
      <c r="A12" s="22" t="s">
        <v>24</v>
      </c>
      <c r="B12" s="6">
        <v>29169398</v>
      </c>
      <c r="C12" s="6">
        <v>22613785</v>
      </c>
      <c r="D12" s="23">
        <v>34389973</v>
      </c>
      <c r="E12" s="24">
        <v>36040001</v>
      </c>
      <c r="F12" s="6">
        <v>36040000</v>
      </c>
      <c r="G12" s="25">
        <v>36040000</v>
      </c>
      <c r="H12" s="26">
        <v>33597644</v>
      </c>
      <c r="I12" s="24">
        <v>36126051</v>
      </c>
      <c r="J12" s="6">
        <v>37932346</v>
      </c>
      <c r="K12" s="25">
        <v>39828964</v>
      </c>
    </row>
    <row r="13" spans="1:11" ht="13.5">
      <c r="A13" s="22" t="s">
        <v>87</v>
      </c>
      <c r="B13" s="6">
        <v>273808559</v>
      </c>
      <c r="C13" s="6">
        <v>302459136</v>
      </c>
      <c r="D13" s="23">
        <v>300013983</v>
      </c>
      <c r="E13" s="24">
        <v>292573695</v>
      </c>
      <c r="F13" s="6">
        <v>300573695</v>
      </c>
      <c r="G13" s="25">
        <v>300573695</v>
      </c>
      <c r="H13" s="26">
        <v>361322712</v>
      </c>
      <c r="I13" s="24">
        <v>306585170</v>
      </c>
      <c r="J13" s="6">
        <v>306585170</v>
      </c>
      <c r="K13" s="25">
        <v>306585170</v>
      </c>
    </row>
    <row r="14" spans="1:11" ht="13.5">
      <c r="A14" s="22" t="s">
        <v>25</v>
      </c>
      <c r="B14" s="6">
        <v>52697212</v>
      </c>
      <c r="C14" s="6">
        <v>80995940</v>
      </c>
      <c r="D14" s="23">
        <v>71690411</v>
      </c>
      <c r="E14" s="24">
        <v>50423081</v>
      </c>
      <c r="F14" s="6">
        <v>53210504</v>
      </c>
      <c r="G14" s="25">
        <v>53210504</v>
      </c>
      <c r="H14" s="26">
        <v>55525138</v>
      </c>
      <c r="I14" s="24">
        <v>52249363</v>
      </c>
      <c r="J14" s="6">
        <v>55906819</v>
      </c>
      <c r="K14" s="25">
        <v>47846655</v>
      </c>
    </row>
    <row r="15" spans="1:11" ht="13.5">
      <c r="A15" s="22" t="s">
        <v>26</v>
      </c>
      <c r="B15" s="6">
        <v>889809023</v>
      </c>
      <c r="C15" s="6">
        <v>853064010</v>
      </c>
      <c r="D15" s="23">
        <v>992888292</v>
      </c>
      <c r="E15" s="24">
        <v>1084339361</v>
      </c>
      <c r="F15" s="6">
        <v>1089024709</v>
      </c>
      <c r="G15" s="25">
        <v>1089024709</v>
      </c>
      <c r="H15" s="26">
        <v>1084348468</v>
      </c>
      <c r="I15" s="24">
        <v>1225585782</v>
      </c>
      <c r="J15" s="6">
        <v>1244560656</v>
      </c>
      <c r="K15" s="25">
        <v>1306742012</v>
      </c>
    </row>
    <row r="16" spans="1:11" ht="13.5">
      <c r="A16" s="22" t="s">
        <v>21</v>
      </c>
      <c r="B16" s="6">
        <v>48286678</v>
      </c>
      <c r="C16" s="6">
        <v>76189020</v>
      </c>
      <c r="D16" s="23">
        <v>3159429</v>
      </c>
      <c r="E16" s="24">
        <v>5125136</v>
      </c>
      <c r="F16" s="6">
        <v>5125136</v>
      </c>
      <c r="G16" s="25">
        <v>5125136</v>
      </c>
      <c r="H16" s="26">
        <v>1038626</v>
      </c>
      <c r="I16" s="24">
        <v>5376268</v>
      </c>
      <c r="J16" s="6">
        <v>5634329</v>
      </c>
      <c r="K16" s="25">
        <v>5904777</v>
      </c>
    </row>
    <row r="17" spans="1:11" ht="13.5">
      <c r="A17" s="22" t="s">
        <v>27</v>
      </c>
      <c r="B17" s="6">
        <v>736509212</v>
      </c>
      <c r="C17" s="6">
        <v>824125288</v>
      </c>
      <c r="D17" s="23">
        <v>750368742</v>
      </c>
      <c r="E17" s="24">
        <v>705831908</v>
      </c>
      <c r="F17" s="6">
        <v>766408474</v>
      </c>
      <c r="G17" s="25">
        <v>766408474</v>
      </c>
      <c r="H17" s="26">
        <v>35484902</v>
      </c>
      <c r="I17" s="24">
        <v>753582835</v>
      </c>
      <c r="J17" s="6">
        <v>795835892</v>
      </c>
      <c r="K17" s="25">
        <v>799995457</v>
      </c>
    </row>
    <row r="18" spans="1:11" ht="13.5">
      <c r="A18" s="33" t="s">
        <v>28</v>
      </c>
      <c r="B18" s="34">
        <f>SUM(B11:B17)</f>
        <v>2673131903</v>
      </c>
      <c r="C18" s="35">
        <f aca="true" t="shared" si="1" ref="C18:K18">SUM(C11:C17)</f>
        <v>2871034803</v>
      </c>
      <c r="D18" s="36">
        <f t="shared" si="1"/>
        <v>2904119136</v>
      </c>
      <c r="E18" s="34">
        <f t="shared" si="1"/>
        <v>2975965076</v>
      </c>
      <c r="F18" s="35">
        <f t="shared" si="1"/>
        <v>3115658366</v>
      </c>
      <c r="G18" s="37">
        <f t="shared" si="1"/>
        <v>3115658366</v>
      </c>
      <c r="H18" s="38">
        <f t="shared" si="1"/>
        <v>846079082</v>
      </c>
      <c r="I18" s="34">
        <f t="shared" si="1"/>
        <v>3290121622</v>
      </c>
      <c r="J18" s="35">
        <f t="shared" si="1"/>
        <v>3400991696</v>
      </c>
      <c r="K18" s="37">
        <f t="shared" si="1"/>
        <v>3505073874</v>
      </c>
    </row>
    <row r="19" spans="1:11" ht="13.5">
      <c r="A19" s="33" t="s">
        <v>29</v>
      </c>
      <c r="B19" s="39">
        <f>+B10-B18</f>
        <v>-283788213</v>
      </c>
      <c r="C19" s="40">
        <f aca="true" t="shared" si="2" ref="C19:K19">+C10-C18</f>
        <v>141234356</v>
      </c>
      <c r="D19" s="41">
        <f t="shared" si="2"/>
        <v>-202416024</v>
      </c>
      <c r="E19" s="39">
        <f t="shared" si="2"/>
        <v>80956359</v>
      </c>
      <c r="F19" s="40">
        <f t="shared" si="2"/>
        <v>1133062</v>
      </c>
      <c r="G19" s="42">
        <f t="shared" si="2"/>
        <v>1133062</v>
      </c>
      <c r="H19" s="43">
        <f t="shared" si="2"/>
        <v>1344259028</v>
      </c>
      <c r="I19" s="39">
        <f t="shared" si="2"/>
        <v>42949837</v>
      </c>
      <c r="J19" s="40">
        <f t="shared" si="2"/>
        <v>32915290</v>
      </c>
      <c r="K19" s="42">
        <f t="shared" si="2"/>
        <v>116937737</v>
      </c>
    </row>
    <row r="20" spans="1:11" ht="25.5">
      <c r="A20" s="44" t="s">
        <v>30</v>
      </c>
      <c r="B20" s="45">
        <v>142482129</v>
      </c>
      <c r="C20" s="46">
        <v>173378037</v>
      </c>
      <c r="D20" s="47">
        <v>236380222</v>
      </c>
      <c r="E20" s="45">
        <v>179419505</v>
      </c>
      <c r="F20" s="46">
        <v>210502616</v>
      </c>
      <c r="G20" s="48">
        <v>210502616</v>
      </c>
      <c r="H20" s="49">
        <v>106535373</v>
      </c>
      <c r="I20" s="45">
        <v>186700925</v>
      </c>
      <c r="J20" s="46">
        <v>197490064</v>
      </c>
      <c r="K20" s="48">
        <v>210519400</v>
      </c>
    </row>
    <row r="21" spans="1:11" ht="63.75">
      <c r="A21" s="50" t="s">
        <v>88</v>
      </c>
      <c r="B21" s="51">
        <v>0</v>
      </c>
      <c r="C21" s="52">
        <v>49603383</v>
      </c>
      <c r="D21" s="53">
        <v>119187280</v>
      </c>
      <c r="E21" s="51">
        <v>85554643</v>
      </c>
      <c r="F21" s="52">
        <v>12214551</v>
      </c>
      <c r="G21" s="54">
        <v>12214551</v>
      </c>
      <c r="H21" s="55">
        <v>10905569</v>
      </c>
      <c r="I21" s="51">
        <v>12947423</v>
      </c>
      <c r="J21" s="52">
        <v>13568900</v>
      </c>
      <c r="K21" s="54">
        <v>14220209</v>
      </c>
    </row>
    <row r="22" spans="1:11" ht="25.5">
      <c r="A22" s="56" t="s">
        <v>89</v>
      </c>
      <c r="B22" s="57">
        <f>SUM(B19:B21)</f>
        <v>-141306084</v>
      </c>
      <c r="C22" s="58">
        <f aca="true" t="shared" si="3" ref="C22:K22">SUM(C19:C21)</f>
        <v>364215776</v>
      </c>
      <c r="D22" s="59">
        <f t="shared" si="3"/>
        <v>153151478</v>
      </c>
      <c r="E22" s="57">
        <f t="shared" si="3"/>
        <v>345930507</v>
      </c>
      <c r="F22" s="58">
        <f t="shared" si="3"/>
        <v>223850229</v>
      </c>
      <c r="G22" s="60">
        <f t="shared" si="3"/>
        <v>223850229</v>
      </c>
      <c r="H22" s="61">
        <f t="shared" si="3"/>
        <v>1461699970</v>
      </c>
      <c r="I22" s="57">
        <f t="shared" si="3"/>
        <v>242598185</v>
      </c>
      <c r="J22" s="58">
        <f t="shared" si="3"/>
        <v>243974254</v>
      </c>
      <c r="K22" s="60">
        <f t="shared" si="3"/>
        <v>341677346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-141306084</v>
      </c>
      <c r="C24" s="40">
        <f aca="true" t="shared" si="4" ref="C24:K24">SUM(C22:C23)</f>
        <v>364215776</v>
      </c>
      <c r="D24" s="41">
        <f t="shared" si="4"/>
        <v>153151478</v>
      </c>
      <c r="E24" s="39">
        <f t="shared" si="4"/>
        <v>345930507</v>
      </c>
      <c r="F24" s="40">
        <f t="shared" si="4"/>
        <v>223850229</v>
      </c>
      <c r="G24" s="42">
        <f t="shared" si="4"/>
        <v>223850229</v>
      </c>
      <c r="H24" s="43">
        <f t="shared" si="4"/>
        <v>1461699970</v>
      </c>
      <c r="I24" s="39">
        <f t="shared" si="4"/>
        <v>242598185</v>
      </c>
      <c r="J24" s="40">
        <f t="shared" si="4"/>
        <v>243974254</v>
      </c>
      <c r="K24" s="42">
        <f t="shared" si="4"/>
        <v>341677346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228814013</v>
      </c>
      <c r="C27" s="7">
        <v>281398413</v>
      </c>
      <c r="D27" s="69">
        <v>0</v>
      </c>
      <c r="E27" s="70">
        <v>342392347</v>
      </c>
      <c r="F27" s="7">
        <v>220527386</v>
      </c>
      <c r="G27" s="71">
        <v>220527386</v>
      </c>
      <c r="H27" s="72">
        <v>138287895</v>
      </c>
      <c r="I27" s="70">
        <v>199325784</v>
      </c>
      <c r="J27" s="7">
        <v>213250764</v>
      </c>
      <c r="K27" s="71">
        <v>309136582</v>
      </c>
    </row>
    <row r="28" spans="1:11" ht="13.5">
      <c r="A28" s="73" t="s">
        <v>34</v>
      </c>
      <c r="B28" s="6">
        <v>142482128</v>
      </c>
      <c r="C28" s="6">
        <v>0</v>
      </c>
      <c r="D28" s="23">
        <v>0</v>
      </c>
      <c r="E28" s="24">
        <v>131511000</v>
      </c>
      <c r="F28" s="6">
        <v>183353162</v>
      </c>
      <c r="G28" s="25">
        <v>183353162</v>
      </c>
      <c r="H28" s="26">
        <v>0</v>
      </c>
      <c r="I28" s="24">
        <v>186700924</v>
      </c>
      <c r="J28" s="6">
        <v>197490063</v>
      </c>
      <c r="K28" s="25">
        <v>210519399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2879630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83452255</v>
      </c>
      <c r="C31" s="6">
        <v>0</v>
      </c>
      <c r="D31" s="23">
        <v>0</v>
      </c>
      <c r="E31" s="24">
        <v>59977542</v>
      </c>
      <c r="F31" s="6">
        <v>37174224</v>
      </c>
      <c r="G31" s="25">
        <v>37174224</v>
      </c>
      <c r="H31" s="26">
        <v>0</v>
      </c>
      <c r="I31" s="24">
        <v>12624860</v>
      </c>
      <c r="J31" s="6">
        <v>15760701</v>
      </c>
      <c r="K31" s="25">
        <v>98617183</v>
      </c>
    </row>
    <row r="32" spans="1:11" ht="13.5">
      <c r="A32" s="33" t="s">
        <v>37</v>
      </c>
      <c r="B32" s="7">
        <f>SUM(B28:B31)</f>
        <v>228814013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191488542</v>
      </c>
      <c r="F32" s="7">
        <f t="shared" si="5"/>
        <v>220527386</v>
      </c>
      <c r="G32" s="71">
        <f t="shared" si="5"/>
        <v>220527386</v>
      </c>
      <c r="H32" s="72">
        <f t="shared" si="5"/>
        <v>0</v>
      </c>
      <c r="I32" s="70">
        <f t="shared" si="5"/>
        <v>199325784</v>
      </c>
      <c r="J32" s="7">
        <f t="shared" si="5"/>
        <v>213250764</v>
      </c>
      <c r="K32" s="71">
        <f t="shared" si="5"/>
        <v>309136582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557163209</v>
      </c>
      <c r="C35" s="6">
        <v>-242070040</v>
      </c>
      <c r="D35" s="23">
        <v>344124544</v>
      </c>
      <c r="E35" s="24">
        <v>894863922</v>
      </c>
      <c r="F35" s="6">
        <v>599938941</v>
      </c>
      <c r="G35" s="25">
        <v>599938941</v>
      </c>
      <c r="H35" s="26">
        <v>1576338335</v>
      </c>
      <c r="I35" s="24">
        <v>517535659</v>
      </c>
      <c r="J35" s="6">
        <v>528306290</v>
      </c>
      <c r="K35" s="25">
        <v>539346661</v>
      </c>
    </row>
    <row r="36" spans="1:11" ht="13.5">
      <c r="A36" s="22" t="s">
        <v>40</v>
      </c>
      <c r="B36" s="6">
        <v>6044543093</v>
      </c>
      <c r="C36" s="6">
        <v>122742932</v>
      </c>
      <c r="D36" s="23">
        <v>66161544</v>
      </c>
      <c r="E36" s="24">
        <v>6316239703</v>
      </c>
      <c r="F36" s="6">
        <v>6467936464</v>
      </c>
      <c r="G36" s="25">
        <v>6467936464</v>
      </c>
      <c r="H36" s="26">
        <v>714065102</v>
      </c>
      <c r="I36" s="24">
        <v>6337081841</v>
      </c>
      <c r="J36" s="6">
        <v>6244807934</v>
      </c>
      <c r="K36" s="25">
        <v>6246569228</v>
      </c>
    </row>
    <row r="37" spans="1:11" ht="13.5">
      <c r="A37" s="22" t="s">
        <v>41</v>
      </c>
      <c r="B37" s="6">
        <v>1024786897</v>
      </c>
      <c r="C37" s="6">
        <v>-21253851</v>
      </c>
      <c r="D37" s="23">
        <v>64880269</v>
      </c>
      <c r="E37" s="24">
        <v>631523698</v>
      </c>
      <c r="F37" s="6">
        <v>640381076</v>
      </c>
      <c r="G37" s="25">
        <v>640381076</v>
      </c>
      <c r="H37" s="26">
        <v>872352566</v>
      </c>
      <c r="I37" s="24">
        <v>934383245</v>
      </c>
      <c r="J37" s="6">
        <v>958937866</v>
      </c>
      <c r="K37" s="25">
        <v>991526998</v>
      </c>
    </row>
    <row r="38" spans="1:11" ht="13.5">
      <c r="A38" s="22" t="s">
        <v>42</v>
      </c>
      <c r="B38" s="6">
        <v>629120442</v>
      </c>
      <c r="C38" s="6">
        <v>-184474450</v>
      </c>
      <c r="D38" s="23">
        <v>8164347</v>
      </c>
      <c r="E38" s="24">
        <v>545269215</v>
      </c>
      <c r="F38" s="6">
        <v>618995974</v>
      </c>
      <c r="G38" s="25">
        <v>618995974</v>
      </c>
      <c r="H38" s="26">
        <v>-37653676</v>
      </c>
      <c r="I38" s="24">
        <v>626187631</v>
      </c>
      <c r="J38" s="6">
        <v>603502772</v>
      </c>
      <c r="K38" s="25">
        <v>553731951</v>
      </c>
    </row>
    <row r="39" spans="1:11" ht="13.5">
      <c r="A39" s="22" t="s">
        <v>43</v>
      </c>
      <c r="B39" s="6">
        <v>4947798963</v>
      </c>
      <c r="C39" s="6">
        <v>-277814583</v>
      </c>
      <c r="D39" s="23">
        <v>184089994</v>
      </c>
      <c r="E39" s="24">
        <v>5688380205</v>
      </c>
      <c r="F39" s="6">
        <v>5584648126</v>
      </c>
      <c r="G39" s="25">
        <v>5584648126</v>
      </c>
      <c r="H39" s="26">
        <v>-5965326</v>
      </c>
      <c r="I39" s="24">
        <v>5051448439</v>
      </c>
      <c r="J39" s="6">
        <v>4966699332</v>
      </c>
      <c r="K39" s="25">
        <v>4898979594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263191515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-240246535</v>
      </c>
      <c r="C43" s="6">
        <v>78828295</v>
      </c>
      <c r="D43" s="23">
        <v>-86570844</v>
      </c>
      <c r="E43" s="24">
        <v>7742549</v>
      </c>
      <c r="F43" s="6">
        <v>-911598</v>
      </c>
      <c r="G43" s="25">
        <v>-911598</v>
      </c>
      <c r="H43" s="26">
        <v>249888412</v>
      </c>
      <c r="I43" s="24">
        <v>-31188</v>
      </c>
      <c r="J43" s="6">
        <v>-33315</v>
      </c>
      <c r="K43" s="25">
        <v>-34848</v>
      </c>
    </row>
    <row r="44" spans="1:11" ht="13.5">
      <c r="A44" s="22" t="s">
        <v>47</v>
      </c>
      <c r="B44" s="6">
        <v>-45487289</v>
      </c>
      <c r="C44" s="6">
        <v>1034003</v>
      </c>
      <c r="D44" s="23">
        <v>-12650608</v>
      </c>
      <c r="E44" s="24">
        <v>79524397</v>
      </c>
      <c r="F44" s="6">
        <v>6919002</v>
      </c>
      <c r="G44" s="25">
        <v>6919002</v>
      </c>
      <c r="H44" s="26">
        <v>-1129297</v>
      </c>
      <c r="I44" s="24">
        <v>374134</v>
      </c>
      <c r="J44" s="6">
        <v>376005</v>
      </c>
      <c r="K44" s="25">
        <v>377885</v>
      </c>
    </row>
    <row r="45" spans="1:11" ht="13.5">
      <c r="A45" s="33" t="s">
        <v>48</v>
      </c>
      <c r="B45" s="7">
        <v>44752373</v>
      </c>
      <c r="C45" s="7">
        <v>79862298</v>
      </c>
      <c r="D45" s="69">
        <v>-294832761</v>
      </c>
      <c r="E45" s="70">
        <v>518429171</v>
      </c>
      <c r="F45" s="7">
        <v>6007404</v>
      </c>
      <c r="G45" s="71">
        <v>6007404</v>
      </c>
      <c r="H45" s="72">
        <v>1318535384</v>
      </c>
      <c r="I45" s="70">
        <v>19619047</v>
      </c>
      <c r="J45" s="7">
        <v>19792276</v>
      </c>
      <c r="K45" s="71">
        <v>19967670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125059173</v>
      </c>
      <c r="C48" s="6">
        <v>-62837727</v>
      </c>
      <c r="D48" s="23">
        <v>-162877800</v>
      </c>
      <c r="E48" s="24">
        <v>431162225</v>
      </c>
      <c r="F48" s="6">
        <v>3611020</v>
      </c>
      <c r="G48" s="25">
        <v>3611020</v>
      </c>
      <c r="H48" s="26">
        <v>2119561523</v>
      </c>
      <c r="I48" s="24">
        <v>39602266</v>
      </c>
      <c r="J48" s="6">
        <v>41422448</v>
      </c>
      <c r="K48" s="25">
        <v>43327619</v>
      </c>
    </row>
    <row r="49" spans="1:11" ht="13.5">
      <c r="A49" s="22" t="s">
        <v>51</v>
      </c>
      <c r="B49" s="6">
        <f>+B75</f>
        <v>384184744.64215076</v>
      </c>
      <c r="C49" s="6">
        <f aca="true" t="shared" si="6" ref="C49:K49">+C75</f>
        <v>-22287854</v>
      </c>
      <c r="D49" s="23">
        <f t="shared" si="6"/>
        <v>76496874</v>
      </c>
      <c r="E49" s="24">
        <f t="shared" si="6"/>
        <v>524146274</v>
      </c>
      <c r="F49" s="6">
        <f t="shared" si="6"/>
        <v>522744893</v>
      </c>
      <c r="G49" s="25">
        <f t="shared" si="6"/>
        <v>522744893</v>
      </c>
      <c r="H49" s="26">
        <f t="shared" si="6"/>
        <v>880326650</v>
      </c>
      <c r="I49" s="24">
        <f t="shared" si="6"/>
        <v>815908379</v>
      </c>
      <c r="J49" s="6">
        <f t="shared" si="6"/>
        <v>845650542</v>
      </c>
      <c r="K49" s="25">
        <f t="shared" si="6"/>
        <v>876746621</v>
      </c>
    </row>
    <row r="50" spans="1:11" ht="13.5">
      <c r="A50" s="33" t="s">
        <v>52</v>
      </c>
      <c r="B50" s="7">
        <f>+B48-B49</f>
        <v>-259125571.64215076</v>
      </c>
      <c r="C50" s="7">
        <f aca="true" t="shared" si="7" ref="C50:K50">+C48-C49</f>
        <v>-40549873</v>
      </c>
      <c r="D50" s="69">
        <f t="shared" si="7"/>
        <v>-239374674</v>
      </c>
      <c r="E50" s="70">
        <f t="shared" si="7"/>
        <v>-92984049</v>
      </c>
      <c r="F50" s="7">
        <f t="shared" si="7"/>
        <v>-519133873</v>
      </c>
      <c r="G50" s="71">
        <f t="shared" si="7"/>
        <v>-519133873</v>
      </c>
      <c r="H50" s="72">
        <f t="shared" si="7"/>
        <v>1239234873</v>
      </c>
      <c r="I50" s="70">
        <f t="shared" si="7"/>
        <v>-776306113</v>
      </c>
      <c r="J50" s="7">
        <f t="shared" si="7"/>
        <v>-804228094</v>
      </c>
      <c r="K50" s="71">
        <f t="shared" si="7"/>
        <v>-833419002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6043910647</v>
      </c>
      <c r="C53" s="6">
        <v>-44896763</v>
      </c>
      <c r="D53" s="23">
        <v>-219215</v>
      </c>
      <c r="E53" s="24">
        <v>5972909198</v>
      </c>
      <c r="F53" s="6">
        <v>6246716020</v>
      </c>
      <c r="G53" s="25">
        <v>6246716020</v>
      </c>
      <c r="H53" s="26">
        <v>164112723</v>
      </c>
      <c r="I53" s="24">
        <v>6137031811</v>
      </c>
      <c r="J53" s="6">
        <v>6030799609</v>
      </c>
      <c r="K53" s="25">
        <v>5936640237</v>
      </c>
    </row>
    <row r="54" spans="1:11" ht="13.5">
      <c r="A54" s="22" t="s">
        <v>55</v>
      </c>
      <c r="B54" s="6">
        <v>273808559</v>
      </c>
      <c r="C54" s="6">
        <v>0</v>
      </c>
      <c r="D54" s="23">
        <v>272316168</v>
      </c>
      <c r="E54" s="24">
        <v>292573695</v>
      </c>
      <c r="F54" s="6">
        <v>292573695</v>
      </c>
      <c r="G54" s="25">
        <v>292573695</v>
      </c>
      <c r="H54" s="26">
        <v>361322712</v>
      </c>
      <c r="I54" s="24">
        <v>306817170</v>
      </c>
      <c r="J54" s="6">
        <v>306817170</v>
      </c>
      <c r="K54" s="25">
        <v>306817170</v>
      </c>
    </row>
    <row r="55" spans="1:11" ht="13.5">
      <c r="A55" s="22" t="s">
        <v>56</v>
      </c>
      <c r="B55" s="6">
        <v>62403123</v>
      </c>
      <c r="C55" s="6">
        <v>0</v>
      </c>
      <c r="D55" s="23">
        <v>0</v>
      </c>
      <c r="E55" s="24">
        <v>81000000</v>
      </c>
      <c r="F55" s="6">
        <v>99831106</v>
      </c>
      <c r="G55" s="25">
        <v>99831106</v>
      </c>
      <c r="H55" s="26">
        <v>35674947</v>
      </c>
      <c r="I55" s="24">
        <v>132634725</v>
      </c>
      <c r="J55" s="6">
        <v>125594014</v>
      </c>
      <c r="K55" s="25">
        <v>174602078</v>
      </c>
    </row>
    <row r="56" spans="1:11" ht="13.5">
      <c r="A56" s="22" t="s">
        <v>57</v>
      </c>
      <c r="B56" s="6">
        <v>100084452</v>
      </c>
      <c r="C56" s="6">
        <v>22578459</v>
      </c>
      <c r="D56" s="23">
        <v>190197068</v>
      </c>
      <c r="E56" s="24">
        <v>410893763</v>
      </c>
      <c r="F56" s="6">
        <v>565163900</v>
      </c>
      <c r="G56" s="25">
        <v>565163900</v>
      </c>
      <c r="H56" s="26">
        <v>-116842636</v>
      </c>
      <c r="I56" s="24">
        <v>582209969</v>
      </c>
      <c r="J56" s="6">
        <v>597223823</v>
      </c>
      <c r="K56" s="25">
        <v>611353052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88304183</v>
      </c>
      <c r="C59" s="6">
        <v>38753244</v>
      </c>
      <c r="D59" s="23">
        <v>32012098</v>
      </c>
      <c r="E59" s="24">
        <v>30903445</v>
      </c>
      <c r="F59" s="6">
        <v>36988299</v>
      </c>
      <c r="G59" s="25">
        <v>36988299</v>
      </c>
      <c r="H59" s="26">
        <v>36988299</v>
      </c>
      <c r="I59" s="24">
        <v>39033828</v>
      </c>
      <c r="J59" s="6">
        <v>56821137</v>
      </c>
      <c r="K59" s="25">
        <v>59548551</v>
      </c>
    </row>
    <row r="60" spans="1:11" ht="13.5">
      <c r="A60" s="90" t="s">
        <v>60</v>
      </c>
      <c r="B60" s="6">
        <v>250779347</v>
      </c>
      <c r="C60" s="6">
        <v>275578545</v>
      </c>
      <c r="D60" s="23">
        <v>337359207</v>
      </c>
      <c r="E60" s="24">
        <v>284397419</v>
      </c>
      <c r="F60" s="6">
        <v>332939628</v>
      </c>
      <c r="G60" s="25">
        <v>332939628</v>
      </c>
      <c r="H60" s="26">
        <v>332939628</v>
      </c>
      <c r="I60" s="24">
        <v>342927367</v>
      </c>
      <c r="J60" s="6">
        <v>360729630</v>
      </c>
      <c r="K60" s="25">
        <v>378043933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9740</v>
      </c>
      <c r="C62" s="98">
        <v>9740</v>
      </c>
      <c r="D62" s="99">
        <v>9740</v>
      </c>
      <c r="E62" s="97">
        <v>9740</v>
      </c>
      <c r="F62" s="98">
        <v>9740</v>
      </c>
      <c r="G62" s="99">
        <v>9740</v>
      </c>
      <c r="H62" s="100">
        <v>9740</v>
      </c>
      <c r="I62" s="97">
        <v>9837</v>
      </c>
      <c r="J62" s="98">
        <v>9935</v>
      </c>
      <c r="K62" s="99">
        <v>10034</v>
      </c>
    </row>
    <row r="63" spans="1:11" ht="13.5">
      <c r="A63" s="96" t="s">
        <v>63</v>
      </c>
      <c r="B63" s="97">
        <v>9740</v>
      </c>
      <c r="C63" s="98">
        <v>9740</v>
      </c>
      <c r="D63" s="99">
        <v>9740</v>
      </c>
      <c r="E63" s="97">
        <v>9740</v>
      </c>
      <c r="F63" s="98">
        <v>9740</v>
      </c>
      <c r="G63" s="99">
        <v>9740</v>
      </c>
      <c r="H63" s="100">
        <v>9740</v>
      </c>
      <c r="I63" s="97">
        <v>9837</v>
      </c>
      <c r="J63" s="98">
        <v>9935</v>
      </c>
      <c r="K63" s="99">
        <v>10034</v>
      </c>
    </row>
    <row r="64" spans="1:11" ht="13.5">
      <c r="A64" s="96" t="s">
        <v>64</v>
      </c>
      <c r="B64" s="97">
        <v>19452</v>
      </c>
      <c r="C64" s="98">
        <v>19452</v>
      </c>
      <c r="D64" s="99">
        <v>19452</v>
      </c>
      <c r="E64" s="97">
        <v>19452</v>
      </c>
      <c r="F64" s="98">
        <v>19452</v>
      </c>
      <c r="G64" s="99">
        <v>19452</v>
      </c>
      <c r="H64" s="100">
        <v>19452</v>
      </c>
      <c r="I64" s="97">
        <v>19647</v>
      </c>
      <c r="J64" s="98">
        <v>19843</v>
      </c>
      <c r="K64" s="99">
        <v>20041</v>
      </c>
    </row>
    <row r="65" spans="1:11" ht="13.5">
      <c r="A65" s="96" t="s">
        <v>65</v>
      </c>
      <c r="B65" s="97">
        <v>18000</v>
      </c>
      <c r="C65" s="98">
        <v>18000</v>
      </c>
      <c r="D65" s="99">
        <v>18000</v>
      </c>
      <c r="E65" s="97">
        <v>18000</v>
      </c>
      <c r="F65" s="98">
        <v>18000</v>
      </c>
      <c r="G65" s="99">
        <v>18000</v>
      </c>
      <c r="H65" s="100">
        <v>18000</v>
      </c>
      <c r="I65" s="97">
        <v>18180</v>
      </c>
      <c r="J65" s="98">
        <v>18362</v>
      </c>
      <c r="K65" s="99">
        <v>18546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1.000890644386435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92</v>
      </c>
      <c r="B71" s="2">
        <f>+B83</f>
        <v>2048108357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93</v>
      </c>
      <c r="B72" s="2">
        <f>+B77</f>
        <v>2046285844</v>
      </c>
      <c r="C72" s="2">
        <f aca="true" t="shared" si="10" ref="C72:K72">+C77</f>
        <v>2282297346</v>
      </c>
      <c r="D72" s="2">
        <f t="shared" si="10"/>
        <v>2230409596</v>
      </c>
      <c r="E72" s="2">
        <f t="shared" si="10"/>
        <v>2549860031</v>
      </c>
      <c r="F72" s="2">
        <f t="shared" si="10"/>
        <v>2556397130</v>
      </c>
      <c r="G72" s="2">
        <f t="shared" si="10"/>
        <v>2556397130</v>
      </c>
      <c r="H72" s="2">
        <f t="shared" si="10"/>
        <v>2063528972</v>
      </c>
      <c r="I72" s="2">
        <f t="shared" si="10"/>
        <v>2696947568</v>
      </c>
      <c r="J72" s="2">
        <f t="shared" si="10"/>
        <v>2836477281</v>
      </c>
      <c r="K72" s="2">
        <f t="shared" si="10"/>
        <v>2972628180</v>
      </c>
    </row>
    <row r="73" spans="1:11" ht="12.75" hidden="1">
      <c r="A73" s="2" t="s">
        <v>94</v>
      </c>
      <c r="B73" s="2">
        <f>+B74</f>
        <v>-289924794.1666666</v>
      </c>
      <c r="C73" s="2">
        <f aca="true" t="shared" si="11" ref="C73:K73">+(C78+C80+C81+C82)-(B78+B80+B81+B82)</f>
        <v>-670646165</v>
      </c>
      <c r="D73" s="2">
        <f t="shared" si="11"/>
        <v>771413669</v>
      </c>
      <c r="E73" s="2">
        <f t="shared" si="11"/>
        <v>-70854722</v>
      </c>
      <c r="F73" s="2">
        <f>+(F78+F80+F81+F82)-(D78+D80+D81+D82)</f>
        <v>62585870</v>
      </c>
      <c r="G73" s="2">
        <f>+(G78+G80+G81+G82)-(D78+D80+D81+D82)</f>
        <v>62585870</v>
      </c>
      <c r="H73" s="2">
        <f>+(H78+H80+H81+H82)-(D78+D80+D81+D82)</f>
        <v>-815236639</v>
      </c>
      <c r="I73" s="2">
        <f>+(I78+I80+I81+I82)-(E78+E80+E81+E82)</f>
        <v>14881941</v>
      </c>
      <c r="J73" s="2">
        <f t="shared" si="11"/>
        <v>8786500</v>
      </c>
      <c r="K73" s="2">
        <f t="shared" si="11"/>
        <v>8970811</v>
      </c>
    </row>
    <row r="74" spans="1:11" ht="12.75" hidden="1">
      <c r="A74" s="2" t="s">
        <v>95</v>
      </c>
      <c r="B74" s="2">
        <f>+TREND(C74:E74)</f>
        <v>-289924794.1666666</v>
      </c>
      <c r="C74" s="2">
        <f>+C73</f>
        <v>-670646165</v>
      </c>
      <c r="D74" s="2">
        <f aca="true" t="shared" si="12" ref="D74:K74">+D73</f>
        <v>771413669</v>
      </c>
      <c r="E74" s="2">
        <f t="shared" si="12"/>
        <v>-70854722</v>
      </c>
      <c r="F74" s="2">
        <f t="shared" si="12"/>
        <v>62585870</v>
      </c>
      <c r="G74" s="2">
        <f t="shared" si="12"/>
        <v>62585870</v>
      </c>
      <c r="H74" s="2">
        <f t="shared" si="12"/>
        <v>-815236639</v>
      </c>
      <c r="I74" s="2">
        <f t="shared" si="12"/>
        <v>14881941</v>
      </c>
      <c r="J74" s="2">
        <f t="shared" si="12"/>
        <v>8786500</v>
      </c>
      <c r="K74" s="2">
        <f t="shared" si="12"/>
        <v>8970811</v>
      </c>
    </row>
    <row r="75" spans="1:11" ht="12.75" hidden="1">
      <c r="A75" s="2" t="s">
        <v>96</v>
      </c>
      <c r="B75" s="2">
        <f>+B84-(((B80+B81+B78)*B70)-B79)</f>
        <v>384184744.64215076</v>
      </c>
      <c r="C75" s="2">
        <f aca="true" t="shared" si="13" ref="C75:K75">+C84-(((C80+C81+C78)*C70)-C79)</f>
        <v>-22287854</v>
      </c>
      <c r="D75" s="2">
        <f t="shared" si="13"/>
        <v>76496874</v>
      </c>
      <c r="E75" s="2">
        <f t="shared" si="13"/>
        <v>524146274</v>
      </c>
      <c r="F75" s="2">
        <f t="shared" si="13"/>
        <v>522744893</v>
      </c>
      <c r="G75" s="2">
        <f t="shared" si="13"/>
        <v>522744893</v>
      </c>
      <c r="H75" s="2">
        <f t="shared" si="13"/>
        <v>880326650</v>
      </c>
      <c r="I75" s="2">
        <f t="shared" si="13"/>
        <v>815908379</v>
      </c>
      <c r="J75" s="2">
        <f t="shared" si="13"/>
        <v>845650542</v>
      </c>
      <c r="K75" s="2">
        <f t="shared" si="13"/>
        <v>876746621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2046285844</v>
      </c>
      <c r="C77" s="3">
        <v>2282297346</v>
      </c>
      <c r="D77" s="3">
        <v>2230409596</v>
      </c>
      <c r="E77" s="3">
        <v>2549860031</v>
      </c>
      <c r="F77" s="3">
        <v>2556397130</v>
      </c>
      <c r="G77" s="3">
        <v>2556397130</v>
      </c>
      <c r="H77" s="3">
        <v>2063528972</v>
      </c>
      <c r="I77" s="3">
        <v>2696947568</v>
      </c>
      <c r="J77" s="3">
        <v>2836477281</v>
      </c>
      <c r="K77" s="3">
        <v>2972628180</v>
      </c>
    </row>
    <row r="78" spans="1:11" ht="12.75" hidden="1">
      <c r="A78" s="1" t="s">
        <v>67</v>
      </c>
      <c r="B78" s="3">
        <v>0</v>
      </c>
      <c r="C78" s="3">
        <v>-6570</v>
      </c>
      <c r="D78" s="3">
        <v>-218540</v>
      </c>
      <c r="E78" s="3">
        <v>0</v>
      </c>
      <c r="F78" s="3">
        <v>0</v>
      </c>
      <c r="G78" s="3">
        <v>0</v>
      </c>
      <c r="H78" s="3">
        <v>500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798690103</v>
      </c>
      <c r="C79" s="3">
        <v>-22287854</v>
      </c>
      <c r="D79" s="3">
        <v>76496874</v>
      </c>
      <c r="E79" s="3">
        <v>524146274</v>
      </c>
      <c r="F79" s="3">
        <v>522744893</v>
      </c>
      <c r="G79" s="3">
        <v>522744893</v>
      </c>
      <c r="H79" s="3">
        <v>880326650</v>
      </c>
      <c r="I79" s="3">
        <v>815908379</v>
      </c>
      <c r="J79" s="3">
        <v>845650542</v>
      </c>
      <c r="K79" s="3">
        <v>876746621</v>
      </c>
    </row>
    <row r="80" spans="1:11" ht="12.75" hidden="1">
      <c r="A80" s="1" t="s">
        <v>69</v>
      </c>
      <c r="B80" s="3">
        <v>375575649</v>
      </c>
      <c r="C80" s="3">
        <v>-255811435</v>
      </c>
      <c r="D80" s="3">
        <v>514904014</v>
      </c>
      <c r="E80" s="3">
        <v>406979416</v>
      </c>
      <c r="F80" s="3">
        <v>552152447</v>
      </c>
      <c r="G80" s="3">
        <v>552152447</v>
      </c>
      <c r="H80" s="3">
        <v>-384753056</v>
      </c>
      <c r="I80" s="3">
        <v>433478592</v>
      </c>
      <c r="J80" s="3">
        <v>442148164</v>
      </c>
      <c r="K80" s="3">
        <v>450991127</v>
      </c>
    </row>
    <row r="81" spans="1:11" ht="12.75" hidden="1">
      <c r="A81" s="1" t="s">
        <v>70</v>
      </c>
      <c r="B81" s="3">
        <v>38560861</v>
      </c>
      <c r="C81" s="3">
        <v>-691650</v>
      </c>
      <c r="D81" s="3">
        <v>218540</v>
      </c>
      <c r="E81" s="3">
        <v>37069876</v>
      </c>
      <c r="F81" s="3">
        <v>25337437</v>
      </c>
      <c r="G81" s="3">
        <v>25337437</v>
      </c>
      <c r="H81" s="3">
        <v>84419931</v>
      </c>
      <c r="I81" s="3">
        <v>25452641</v>
      </c>
      <c r="J81" s="3">
        <v>25569569</v>
      </c>
      <c r="K81" s="3">
        <v>25697417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2048108357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2020-11-02T10:44:36Z</dcterms:created>
  <dcterms:modified xsi:type="dcterms:W3CDTF">2020-11-02T10:45:06Z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